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L:\d\2026\Testületi ülések\1 Február\Előterjesztés II_5 mellékletei\"/>
    </mc:Choice>
  </mc:AlternateContent>
  <xr:revisionPtr revIDLastSave="0" documentId="13_ncr:1_{4847E89F-244B-4D10-8047-AE1D80C5E8E3}" xr6:coauthVersionLast="47" xr6:coauthVersionMax="47" xr10:uidLastSave="{00000000-0000-0000-0000-000000000000}"/>
  <bookViews>
    <workbookView xWindow="2640" yWindow="2640" windowWidth="21405" windowHeight="11295" xr2:uid="{9BB88D57-8454-4BA6-8138-33D60D2CADE8}"/>
  </bookViews>
  <sheets>
    <sheet name="Munka1" sheetId="1" r:id="rId1"/>
    <sheet name="Munka2" sheetId="2" r:id="rId2"/>
    <sheet name="Munka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0" i="1" l="1"/>
  <c r="B29" i="1" l="1"/>
  <c r="P11" i="1"/>
  <c r="Z4" i="1" l="1"/>
  <c r="U4" i="1"/>
  <c r="P4" i="1"/>
  <c r="AA42" i="1"/>
  <c r="Z43" i="1"/>
  <c r="AB43" i="1" s="1"/>
  <c r="AA43" i="1"/>
  <c r="AA40" i="1" s="1"/>
  <c r="AA41" i="1"/>
  <c r="X40" i="1"/>
  <c r="Y40" i="1"/>
  <c r="X24" i="1"/>
  <c r="Y24" i="1"/>
  <c r="AA24" i="1"/>
  <c r="X15" i="1"/>
  <c r="Y15" i="1"/>
  <c r="Y39" i="1" s="1"/>
  <c r="Y44" i="1" s="1"/>
  <c r="AA26" i="1"/>
  <c r="AA25" i="1"/>
  <c r="AA14" i="1"/>
  <c r="Z14" i="1"/>
  <c r="AB14" i="1" s="1"/>
  <c r="K39" i="1"/>
  <c r="K44" i="1" s="1"/>
  <c r="M42" i="1"/>
  <c r="M41" i="1"/>
  <c r="J40" i="1"/>
  <c r="K40" i="1"/>
  <c r="M36" i="1"/>
  <c r="L36" i="1"/>
  <c r="N36" i="1" s="1"/>
  <c r="N35" i="1" s="1"/>
  <c r="J35" i="1"/>
  <c r="K35" i="1"/>
  <c r="M35" i="1"/>
  <c r="J23" i="1"/>
  <c r="K23" i="1"/>
  <c r="M14" i="1"/>
  <c r="M15" i="1"/>
  <c r="M16" i="1"/>
  <c r="M17" i="1"/>
  <c r="M18" i="1"/>
  <c r="M19" i="1"/>
  <c r="M20" i="1"/>
  <c r="L21" i="1"/>
  <c r="N21" i="1" s="1"/>
  <c r="M21" i="1"/>
  <c r="M13" i="1"/>
  <c r="J12" i="1"/>
  <c r="K12" i="1"/>
  <c r="M12" i="1"/>
  <c r="J7" i="1"/>
  <c r="K7" i="1"/>
  <c r="X39" i="1" l="1"/>
  <c r="X44" i="1" s="1"/>
  <c r="J39" i="1"/>
  <c r="J44" i="1" s="1"/>
  <c r="L35" i="1"/>
  <c r="F23" i="1"/>
  <c r="E23" i="1"/>
  <c r="V7" i="1"/>
  <c r="AA7" i="1" s="1"/>
  <c r="U7" i="1"/>
  <c r="Z7" i="1" s="1"/>
  <c r="G42" i="1"/>
  <c r="L42" i="1" s="1"/>
  <c r="N42" i="1" s="1"/>
  <c r="H42" i="1"/>
  <c r="G43" i="1"/>
  <c r="L43" i="1" s="1"/>
  <c r="N43" i="1" s="1"/>
  <c r="H43" i="1"/>
  <c r="M43" i="1" s="1"/>
  <c r="M40" i="1" s="1"/>
  <c r="H41" i="1"/>
  <c r="G41" i="1"/>
  <c r="L41" i="1" s="1"/>
  <c r="N41" i="1" s="1"/>
  <c r="H36" i="1"/>
  <c r="H35" i="1" s="1"/>
  <c r="G36" i="1"/>
  <c r="I36" i="1" s="1"/>
  <c r="G25" i="1"/>
  <c r="L25" i="1" s="1"/>
  <c r="H25" i="1"/>
  <c r="M25" i="1" s="1"/>
  <c r="G26" i="1"/>
  <c r="L26" i="1" s="1"/>
  <c r="H26" i="1"/>
  <c r="G27" i="1"/>
  <c r="L27" i="1" s="1"/>
  <c r="H27" i="1"/>
  <c r="M27" i="1" s="1"/>
  <c r="G28" i="1"/>
  <c r="L28" i="1" s="1"/>
  <c r="H28" i="1"/>
  <c r="M28" i="1" s="1"/>
  <c r="H29" i="1"/>
  <c r="M29" i="1" s="1"/>
  <c r="H30" i="1"/>
  <c r="M30" i="1" s="1"/>
  <c r="H31" i="1"/>
  <c r="M31" i="1" s="1"/>
  <c r="G32" i="1"/>
  <c r="L32" i="1" s="1"/>
  <c r="N32" i="1" s="1"/>
  <c r="H32" i="1"/>
  <c r="M32" i="1" s="1"/>
  <c r="G33" i="1"/>
  <c r="L33" i="1" s="1"/>
  <c r="H33" i="1"/>
  <c r="M33" i="1" s="1"/>
  <c r="H24" i="1"/>
  <c r="M24" i="1" s="1"/>
  <c r="G24" i="1"/>
  <c r="L24" i="1" s="1"/>
  <c r="G14" i="1"/>
  <c r="L14" i="1" s="1"/>
  <c r="N14" i="1" s="1"/>
  <c r="H14" i="1"/>
  <c r="G15" i="1"/>
  <c r="L15" i="1" s="1"/>
  <c r="N15" i="1" s="1"/>
  <c r="H15" i="1"/>
  <c r="G16" i="1"/>
  <c r="L16" i="1" s="1"/>
  <c r="N16" i="1" s="1"/>
  <c r="H16" i="1"/>
  <c r="G17" i="1"/>
  <c r="L17" i="1" s="1"/>
  <c r="N17" i="1" s="1"/>
  <c r="H17" i="1"/>
  <c r="G18" i="1"/>
  <c r="L18" i="1" s="1"/>
  <c r="N18" i="1" s="1"/>
  <c r="H18" i="1"/>
  <c r="G19" i="1"/>
  <c r="L19" i="1" s="1"/>
  <c r="N19" i="1" s="1"/>
  <c r="H19" i="1"/>
  <c r="G20" i="1"/>
  <c r="L20" i="1" s="1"/>
  <c r="N20" i="1" s="1"/>
  <c r="H20" i="1"/>
  <c r="G21" i="1"/>
  <c r="H21" i="1"/>
  <c r="H13" i="1"/>
  <c r="G13" i="1"/>
  <c r="L13" i="1" s="1"/>
  <c r="N13" i="1" s="1"/>
  <c r="G9" i="1"/>
  <c r="L9" i="1" s="1"/>
  <c r="H9" i="1"/>
  <c r="M9" i="1" s="1"/>
  <c r="H8" i="1"/>
  <c r="M8" i="1" s="1"/>
  <c r="G8" i="1"/>
  <c r="L8" i="1" s="1"/>
  <c r="N8" i="1" s="1"/>
  <c r="D41" i="1"/>
  <c r="U42" i="1"/>
  <c r="Z42" i="1" s="1"/>
  <c r="AB42" i="1" s="1"/>
  <c r="V42" i="1"/>
  <c r="V41" i="1"/>
  <c r="U41" i="1"/>
  <c r="R42" i="1"/>
  <c r="S40" i="1"/>
  <c r="T40" i="1"/>
  <c r="U26" i="1"/>
  <c r="Z26" i="1" s="1"/>
  <c r="AB26" i="1" s="1"/>
  <c r="V26" i="1"/>
  <c r="S24" i="1"/>
  <c r="T24" i="1"/>
  <c r="V25" i="1"/>
  <c r="S15" i="1"/>
  <c r="T15" i="1"/>
  <c r="U17" i="1"/>
  <c r="Z17" i="1" s="1"/>
  <c r="V17" i="1"/>
  <c r="AA17" i="1" s="1"/>
  <c r="AB17" i="1" s="1"/>
  <c r="U18" i="1"/>
  <c r="Z18" i="1" s="1"/>
  <c r="V18" i="1"/>
  <c r="AA18" i="1" s="1"/>
  <c r="U19" i="1"/>
  <c r="Z19" i="1" s="1"/>
  <c r="V19" i="1"/>
  <c r="U20" i="1"/>
  <c r="Z20" i="1" s="1"/>
  <c r="V20" i="1"/>
  <c r="AA20" i="1" s="1"/>
  <c r="V16" i="1"/>
  <c r="AA16" i="1" s="1"/>
  <c r="U16" i="1"/>
  <c r="Z16" i="1" s="1"/>
  <c r="AB16" i="1" s="1"/>
  <c r="V13" i="1"/>
  <c r="AA13" i="1" s="1"/>
  <c r="U13" i="1"/>
  <c r="Z13" i="1" s="1"/>
  <c r="V11" i="1"/>
  <c r="AA11" i="1" s="1"/>
  <c r="V9" i="1"/>
  <c r="AA9" i="1" s="1"/>
  <c r="U9" i="1"/>
  <c r="Z9" i="1" s="1"/>
  <c r="E35" i="1"/>
  <c r="F35" i="1"/>
  <c r="E40" i="1"/>
  <c r="F40" i="1"/>
  <c r="E12" i="1"/>
  <c r="F12" i="1"/>
  <c r="E7" i="1"/>
  <c r="F7" i="1"/>
  <c r="U25" i="1"/>
  <c r="Z25" i="1" s="1"/>
  <c r="AB25" i="1" s="1"/>
  <c r="AB24" i="1" s="1"/>
  <c r="U11" i="1"/>
  <c r="Z11" i="1" s="1"/>
  <c r="AB11" i="1" s="1"/>
  <c r="G31" i="1"/>
  <c r="L31" i="1" s="1"/>
  <c r="N31" i="1" s="1"/>
  <c r="G29" i="1"/>
  <c r="AB13" i="1" l="1"/>
  <c r="N28" i="1"/>
  <c r="N12" i="1"/>
  <c r="N9" i="1"/>
  <c r="M7" i="1"/>
  <c r="W41" i="1"/>
  <c r="Z41" i="1"/>
  <c r="AB20" i="1"/>
  <c r="AB9" i="1"/>
  <c r="Z24" i="1"/>
  <c r="W19" i="1"/>
  <c r="AA19" i="1"/>
  <c r="AA15" i="1" s="1"/>
  <c r="AA39" i="1" s="1"/>
  <c r="AA44" i="1" s="1"/>
  <c r="Z15" i="1"/>
  <c r="AB18" i="1"/>
  <c r="AB7" i="1"/>
  <c r="N40" i="1"/>
  <c r="L40" i="1"/>
  <c r="N33" i="1"/>
  <c r="M23" i="1"/>
  <c r="M39" i="1" s="1"/>
  <c r="M44" i="1" s="1"/>
  <c r="I29" i="1"/>
  <c r="L29" i="1"/>
  <c r="N29" i="1" s="1"/>
  <c r="N24" i="1"/>
  <c r="N27" i="1"/>
  <c r="N25" i="1"/>
  <c r="I26" i="1"/>
  <c r="M26" i="1"/>
  <c r="N26" i="1" s="1"/>
  <c r="L12" i="1"/>
  <c r="N7" i="1"/>
  <c r="L7" i="1"/>
  <c r="I41" i="1"/>
  <c r="T39" i="1"/>
  <c r="T44" i="1" s="1"/>
  <c r="V40" i="1"/>
  <c r="I20" i="1"/>
  <c r="I16" i="1"/>
  <c r="I31" i="1"/>
  <c r="H7" i="1"/>
  <c r="I19" i="1"/>
  <c r="I15" i="1"/>
  <c r="I24" i="1"/>
  <c r="I27" i="1"/>
  <c r="I8" i="1"/>
  <c r="I13" i="1"/>
  <c r="H23" i="1"/>
  <c r="I25" i="1"/>
  <c r="I9" i="1"/>
  <c r="I21" i="1"/>
  <c r="I18" i="1"/>
  <c r="I32" i="1"/>
  <c r="H12" i="1"/>
  <c r="W9" i="1"/>
  <c r="W18" i="1"/>
  <c r="W42" i="1"/>
  <c r="I17" i="1"/>
  <c r="I14" i="1"/>
  <c r="I33" i="1"/>
  <c r="I28" i="1"/>
  <c r="I42" i="1"/>
  <c r="I43" i="1"/>
  <c r="W26" i="1"/>
  <c r="W17" i="1"/>
  <c r="S39" i="1"/>
  <c r="S44" i="1" s="1"/>
  <c r="W20" i="1"/>
  <c r="V15" i="1"/>
  <c r="H40" i="1"/>
  <c r="U40" i="1"/>
  <c r="W11" i="1"/>
  <c r="W25" i="1"/>
  <c r="W24" i="1" s="1"/>
  <c r="U24" i="1"/>
  <c r="W7" i="1"/>
  <c r="W16" i="1"/>
  <c r="G12" i="1"/>
  <c r="I35" i="1"/>
  <c r="W13" i="1"/>
  <c r="U15" i="1"/>
  <c r="V24" i="1"/>
  <c r="G40" i="1"/>
  <c r="G35" i="1"/>
  <c r="G7" i="1"/>
  <c r="G30" i="1"/>
  <c r="Z39" i="1" l="1"/>
  <c r="I7" i="1"/>
  <c r="W40" i="1"/>
  <c r="AB41" i="1"/>
  <c r="AB40" i="1" s="1"/>
  <c r="Z40" i="1"/>
  <c r="Z44" i="1" s="1"/>
  <c r="AB19" i="1"/>
  <c r="AB15" i="1" s="1"/>
  <c r="AB39" i="1" s="1"/>
  <c r="I40" i="1"/>
  <c r="I30" i="1"/>
  <c r="L30" i="1"/>
  <c r="I23" i="1"/>
  <c r="V39" i="1"/>
  <c r="V44" i="1" s="1"/>
  <c r="G23" i="1"/>
  <c r="U39" i="1"/>
  <c r="U44" i="1" s="1"/>
  <c r="W15" i="1"/>
  <c r="W39" i="1" s="1"/>
  <c r="I12" i="1"/>
  <c r="R11" i="1"/>
  <c r="B7" i="1"/>
  <c r="P15" i="1"/>
  <c r="Q15" i="1"/>
  <c r="R20" i="1"/>
  <c r="B40" i="1"/>
  <c r="P40" i="1"/>
  <c r="D43" i="1"/>
  <c r="C23" i="1"/>
  <c r="D14" i="1"/>
  <c r="D15" i="1"/>
  <c r="R7" i="1"/>
  <c r="R9" i="1"/>
  <c r="R13" i="1"/>
  <c r="R19" i="1"/>
  <c r="R17" i="1"/>
  <c r="R18" i="1"/>
  <c r="R16" i="1"/>
  <c r="R25" i="1"/>
  <c r="R26" i="1"/>
  <c r="P24" i="1"/>
  <c r="Q40" i="1"/>
  <c r="C7" i="1"/>
  <c r="C35" i="1"/>
  <c r="D8" i="1"/>
  <c r="D9" i="1"/>
  <c r="D13" i="1"/>
  <c r="D16" i="1"/>
  <c r="D17" i="1"/>
  <c r="D18" i="1"/>
  <c r="D19" i="1"/>
  <c r="D21" i="1"/>
  <c r="B23" i="1"/>
  <c r="D36" i="1"/>
  <c r="D35" i="1" s="1"/>
  <c r="B12" i="1"/>
  <c r="C40" i="1"/>
  <c r="R41" i="1"/>
  <c r="D27" i="1"/>
  <c r="D28" i="1"/>
  <c r="D29" i="1"/>
  <c r="D30" i="1"/>
  <c r="D31" i="1"/>
  <c r="D32" i="1"/>
  <c r="D33" i="1"/>
  <c r="C12" i="1"/>
  <c r="D20" i="1"/>
  <c r="B35" i="1"/>
  <c r="D24" i="1"/>
  <c r="D25" i="1"/>
  <c r="D26" i="1"/>
  <c r="Q24" i="1"/>
  <c r="W44" i="1" l="1"/>
  <c r="AB44" i="1"/>
  <c r="N30" i="1"/>
  <c r="N23" i="1" s="1"/>
  <c r="N39" i="1" s="1"/>
  <c r="N44" i="1" s="1"/>
  <c r="L23" i="1"/>
  <c r="L39" i="1" s="1"/>
  <c r="L44" i="1" s="1"/>
  <c r="R40" i="1"/>
  <c r="D23" i="1"/>
  <c r="D40" i="1"/>
  <c r="D7" i="1"/>
  <c r="C39" i="1"/>
  <c r="C44" i="1" s="1"/>
  <c r="R15" i="1"/>
  <c r="Q39" i="1"/>
  <c r="Q44" i="1" s="1"/>
  <c r="R24" i="1"/>
  <c r="P39" i="1"/>
  <c r="P44" i="1" s="1"/>
  <c r="B39" i="1"/>
  <c r="B44" i="1" s="1"/>
  <c r="D12" i="1"/>
  <c r="AB46" i="1" l="1"/>
  <c r="E39" i="1"/>
  <c r="E44" i="1" s="1"/>
  <c r="D39" i="1"/>
  <c r="D44" i="1" s="1"/>
  <c r="R39" i="1"/>
  <c r="R44" i="1" s="1"/>
  <c r="R46" i="1" l="1"/>
  <c r="F39" i="1"/>
  <c r="F44" i="1" s="1"/>
  <c r="G39" i="1"/>
  <c r="G44" i="1" s="1"/>
  <c r="I39" i="1" l="1"/>
  <c r="I44" i="1" s="1"/>
  <c r="W46" i="1" s="1"/>
  <c r="H39" i="1"/>
  <c r="H44" i="1" s="1"/>
</calcChain>
</file>

<file path=xl/sharedStrings.xml><?xml version="1.0" encoding="utf-8"?>
<sst xmlns="http://schemas.openxmlformats.org/spreadsheetml/2006/main" count="90" uniqueCount="60">
  <si>
    <t>Bevételek</t>
  </si>
  <si>
    <t>Kiadások</t>
  </si>
  <si>
    <t>Személyi juttatások</t>
  </si>
  <si>
    <t>Tartalékok</t>
  </si>
  <si>
    <t>Kötelező feladatok</t>
  </si>
  <si>
    <t>Önként vállalt feladatok</t>
  </si>
  <si>
    <t>Általános tartalék</t>
  </si>
  <si>
    <t>E Ft</t>
  </si>
  <si>
    <t>Működési bevételek és működési kiadások egyenlege:</t>
  </si>
  <si>
    <t>2. melléklet</t>
  </si>
  <si>
    <t>Munkaadókat terhelő járulékok és szoc hjár adó</t>
  </si>
  <si>
    <t>Közhatalmi bevételek</t>
  </si>
  <si>
    <t>Költségvetési működési  bevételek</t>
  </si>
  <si>
    <t>Finanszírozási bevételek</t>
  </si>
  <si>
    <t>Tárgyévi működési bevételek</t>
  </si>
  <si>
    <t xml:space="preserve">  Költségvetési működési kiadások </t>
  </si>
  <si>
    <t xml:space="preserve">Tárgyévi működési kiadások </t>
  </si>
  <si>
    <t xml:space="preserve">Finanszírozási kiadások </t>
  </si>
  <si>
    <t>Dologi kiadások</t>
  </si>
  <si>
    <t>Ellátottak pénzbeli juttatásai</t>
  </si>
  <si>
    <t>Egyéb működési célú kiadások</t>
  </si>
  <si>
    <t>Egyéb működési célú támogatások államháztartáson belülre</t>
  </si>
  <si>
    <t>Egyéb működési célú támogatások államháztartáson kívülre</t>
  </si>
  <si>
    <t>Működési célú támogatások államháztartáson belülről</t>
  </si>
  <si>
    <t>Önkormányzatok működési támogatása</t>
  </si>
  <si>
    <t>Egyéb működési célú támogatások áht-n belülről</t>
  </si>
  <si>
    <t>Termőföld bérbeadásából származó bevétel</t>
  </si>
  <si>
    <t>Építményadó</t>
  </si>
  <si>
    <t>Telekadó</t>
  </si>
  <si>
    <t>Iparűzési adó</t>
  </si>
  <si>
    <t>Idegenforgalmi adó tartózkodás után</t>
  </si>
  <si>
    <t>Talajterhelési díj</t>
  </si>
  <si>
    <t>Környezetvédelmi bírság</t>
  </si>
  <si>
    <t>Pótlékok, bírságok</t>
  </si>
  <si>
    <t>Működési bevételek</t>
  </si>
  <si>
    <t>Áru és készletértékesítés ellenértéke</t>
  </si>
  <si>
    <t>Szolgáltatások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</si>
  <si>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</si>
  <si>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</si>
  <si>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</si>
  <si>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</si>
  <si>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</si>
  <si>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Kamatbevételek</t>
  </si>
  <si>
    <t>Egyéb pénzügyi befektetések bevételei</t>
  </si>
  <si>
    <t>Egyéb működési bevételek</t>
  </si>
  <si>
    <t>Működési célú átvett pénzeszközök</t>
  </si>
  <si>
    <t>Működési kölcsönök visszatérülése áht-n kívülről</t>
  </si>
  <si>
    <t>Előző év költségvetési maradványának igénybevétele</t>
  </si>
  <si>
    <t>Egyéb közhatalmi bevételek</t>
  </si>
  <si>
    <t>Működési célú garancia és kezességvállalásból származó kifiz áht-n kívülre</t>
  </si>
  <si>
    <t>Államháztartáson belüli megelőlegzések visszafizetése</t>
  </si>
  <si>
    <t>Likviditási célú hitelek, kölcsönök felvétele püi vállalkozástól</t>
  </si>
  <si>
    <t>Likviditási célú hitelek, kölcsönök törlesztése püi vállalkozásnak</t>
  </si>
  <si>
    <t>Elvonások és befizetések</t>
  </si>
  <si>
    <t>Működési célú visszafizetendő támogatások, kölcsönök nyújtása áht-n kívülre</t>
  </si>
  <si>
    <t>Összesen</t>
  </si>
  <si>
    <t>Javasolt módosítás</t>
  </si>
  <si>
    <r>
      <t>Komárom Város</t>
    </r>
    <r>
      <rPr>
        <b/>
        <u/>
        <sz val="10"/>
        <rFont val="Arial CE"/>
        <charset val="238"/>
      </rPr>
      <t xml:space="preserve"> 2026. évi  működési célú </t>
    </r>
    <r>
      <rPr>
        <b/>
        <sz val="10"/>
        <rFont val="Arial CE"/>
        <charset val="238"/>
      </rPr>
      <t>bevételeinek és kiadásainak  előrányzata</t>
    </r>
  </si>
  <si>
    <t>.../2026.(….....) önk.rendelet mód. ei.</t>
  </si>
  <si>
    <t>1/2026.(II.3.) önk.rendelet eredeti ei.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</si>
</sst>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 CE"/>
      <charset val="238"/>
    </font>
    <font>
      <b/>
      <sz val="10"/>
      <name val="Arial CE"/>
      <charset val="238"/>
    </font>
    <font>
      <b/>
      <u/>
      <sz val="10"/>
      <name val="Arial CE"/>
      <charset val="238"/>
    </font>
    <font>
      <i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0" fillId="0" borderId="0" xfId="0" applyAlignment="1">
      <alignment horizontal="right"/>
    </xf>
    <xf numFmtId="0" fontId="0" fillId="0" borderId="1" xfId="0" applyBorder="1" applyAlignment="1">
      <alignment horizontal="right"/>
    </xf>
    <xf numFmtId="0" fontId="1" fillId="0" borderId="2" xfId="0" applyFont="1" applyBorder="1"/>
    <xf numFmtId="3" fontId="1" fillId="0" borderId="3" xfId="0" applyNumberFormat="1" applyFont="1" applyBorder="1"/>
    <xf numFmtId="3" fontId="1" fillId="0" borderId="2" xfId="0" applyNumberFormat="1" applyFont="1" applyBorder="1"/>
    <xf numFmtId="0" fontId="1" fillId="0" borderId="4" xfId="0" applyFont="1" applyBorder="1"/>
    <xf numFmtId="3" fontId="1" fillId="0" borderId="5" xfId="0" applyNumberFormat="1" applyFont="1" applyBorder="1"/>
    <xf numFmtId="0" fontId="0" fillId="0" borderId="5" xfId="0" applyBorder="1"/>
    <xf numFmtId="3" fontId="0" fillId="0" borderId="0" xfId="0" applyNumberFormat="1"/>
    <xf numFmtId="3" fontId="0" fillId="0" borderId="5" xfId="0" applyNumberFormat="1" applyBorder="1"/>
    <xf numFmtId="0" fontId="0" fillId="0" borderId="4" xfId="0" applyBorder="1"/>
    <xf numFmtId="0" fontId="3" fillId="0" borderId="5" xfId="0" applyFont="1" applyBorder="1"/>
    <xf numFmtId="3" fontId="3" fillId="0" borderId="0" xfId="0" applyNumberFormat="1" applyFont="1"/>
    <xf numFmtId="3" fontId="3" fillId="0" borderId="5" xfId="0" applyNumberFormat="1" applyFont="1" applyBorder="1"/>
    <xf numFmtId="0" fontId="1" fillId="0" borderId="5" xfId="0" applyFont="1" applyBorder="1"/>
    <xf numFmtId="0" fontId="0" fillId="0" borderId="6" xfId="0" applyBorder="1"/>
    <xf numFmtId="3" fontId="0" fillId="0" borderId="6" xfId="0" applyNumberFormat="1" applyBorder="1"/>
    <xf numFmtId="3" fontId="1" fillId="0" borderId="7" xfId="0" applyNumberFormat="1" applyFont="1" applyBorder="1" applyAlignment="1">
      <alignment horizontal="right" vertical="center" wrapText="1"/>
    </xf>
    <xf numFmtId="0" fontId="1" fillId="0" borderId="7" xfId="0" applyFont="1" applyBorder="1" applyAlignment="1">
      <alignment vertical="center" wrapText="1"/>
    </xf>
    <xf numFmtId="3" fontId="1" fillId="0" borderId="7" xfId="0" applyNumberFormat="1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3" fontId="1" fillId="0" borderId="2" xfId="0" applyNumberFormat="1" applyFont="1" applyBorder="1" applyAlignment="1">
      <alignment horizontal="right" vertical="center" wrapText="1"/>
    </xf>
    <xf numFmtId="0" fontId="1" fillId="0" borderId="2" xfId="0" applyFont="1" applyBorder="1" applyAlignment="1">
      <alignment vertical="center" wrapText="1"/>
    </xf>
    <xf numFmtId="3" fontId="1" fillId="0" borderId="2" xfId="0" applyNumberFormat="1" applyFont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3" fontId="0" fillId="0" borderId="5" xfId="0" applyNumberFormat="1" applyBorder="1" applyAlignment="1">
      <alignment horizontal="right" vertical="center" wrapText="1"/>
    </xf>
    <xf numFmtId="3" fontId="1" fillId="0" borderId="0" xfId="0" applyNumberFormat="1" applyFont="1" applyAlignment="1">
      <alignment horizontal="right" vertical="center" wrapText="1"/>
    </xf>
    <xf numFmtId="0" fontId="0" fillId="0" borderId="5" xfId="0" applyBorder="1" applyAlignment="1">
      <alignment vertical="center" wrapText="1"/>
    </xf>
    <xf numFmtId="3" fontId="0" fillId="0" borderId="6" xfId="0" applyNumberFormat="1" applyBorder="1" applyAlignment="1">
      <alignment vertical="center" wrapText="1"/>
    </xf>
    <xf numFmtId="3" fontId="0" fillId="0" borderId="0" xfId="0" applyNumberFormat="1" applyAlignment="1">
      <alignment vertical="center" wrapText="1"/>
    </xf>
    <xf numFmtId="3" fontId="0" fillId="0" borderId="4" xfId="0" applyNumberFormat="1" applyBorder="1"/>
    <xf numFmtId="3" fontId="3" fillId="0" borderId="4" xfId="0" applyNumberFormat="1" applyFont="1" applyBorder="1"/>
    <xf numFmtId="3" fontId="0" fillId="0" borderId="8" xfId="0" applyNumberFormat="1" applyBorder="1"/>
    <xf numFmtId="3" fontId="0" fillId="0" borderId="5" xfId="0" applyNumberFormat="1" applyBorder="1" applyAlignment="1">
      <alignment vertical="center" wrapText="1"/>
    </xf>
    <xf numFmtId="3" fontId="0" fillId="0" borderId="1" xfId="0" applyNumberFormat="1" applyBorder="1" applyAlignment="1">
      <alignment vertical="center" wrapText="1"/>
    </xf>
    <xf numFmtId="3" fontId="1" fillId="0" borderId="4" xfId="0" applyNumberFormat="1" applyFont="1" applyBorder="1"/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FE825A-7C07-4490-B96E-10BAE607D54E}">
  <sheetPr>
    <pageSetUpPr fitToPage="1"/>
  </sheetPr>
  <dimension ref="A1:AB46"/>
  <sheetViews>
    <sheetView tabSelected="1" zoomScaleNormal="100" workbookViewId="0">
      <selection activeCell="P4" sqref="P4:R4"/>
    </sheetView>
  </sheetViews>
  <sheetFormatPr defaultRowHeight="12.75" x14ac:dyDescent="0.2"/>
  <cols>
    <col min="1" max="1" width="43.85546875" customWidth="1"/>
    <col min="2" max="2" width="11.7109375" customWidth="1"/>
    <col min="3" max="3" width="13.85546875" customWidth="1"/>
    <col min="4" max="4" width="11" customWidth="1"/>
    <col min="5" max="5" width="10.5703125" hidden="1" customWidth="1"/>
    <col min="6" max="6" width="9.28515625" hidden="1" customWidth="1"/>
    <col min="7" max="7" width="12.28515625" hidden="1" customWidth="1"/>
    <col min="8" max="8" width="9.85546875" hidden="1" customWidth="1"/>
    <col min="9" max="14" width="10.7109375" hidden="1" customWidth="1"/>
    <col min="15" max="15" width="59.5703125" customWidth="1"/>
    <col min="16" max="16" width="11.7109375" customWidth="1"/>
    <col min="17" max="17" width="12.85546875" customWidth="1"/>
    <col min="18" max="18" width="15.7109375" customWidth="1"/>
    <col min="19" max="20" width="9.140625" hidden="1" customWidth="1"/>
    <col min="21" max="21" width="11" hidden="1" customWidth="1"/>
    <col min="22" max="22" width="0" hidden="1" customWidth="1"/>
    <col min="23" max="23" width="11.7109375" hidden="1" customWidth="1"/>
    <col min="24" max="24" width="9.7109375" hidden="1" customWidth="1"/>
    <col min="25" max="25" width="0" hidden="1" customWidth="1"/>
    <col min="26" max="26" width="11" hidden="1" customWidth="1"/>
    <col min="27" max="27" width="0" hidden="1" customWidth="1"/>
    <col min="28" max="28" width="11.140625" hidden="1" customWidth="1"/>
  </cols>
  <sheetData>
    <row r="1" spans="1:28" x14ac:dyDescent="0.2">
      <c r="D1" s="3"/>
      <c r="N1" s="3"/>
      <c r="R1" s="3" t="s">
        <v>9</v>
      </c>
      <c r="AB1" s="3" t="s">
        <v>9</v>
      </c>
    </row>
    <row r="2" spans="1:28" x14ac:dyDescent="0.2">
      <c r="A2" s="45" t="s">
        <v>57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</row>
    <row r="3" spans="1:28" x14ac:dyDescent="0.2">
      <c r="N3" s="4"/>
      <c r="R3" s="4" t="s">
        <v>7</v>
      </c>
      <c r="AB3" s="4" t="s">
        <v>7</v>
      </c>
    </row>
    <row r="4" spans="1:28" ht="12.75" customHeight="1" x14ac:dyDescent="0.2">
      <c r="A4" s="42" t="s">
        <v>0</v>
      </c>
      <c r="B4" s="39" t="s">
        <v>59</v>
      </c>
      <c r="C4" s="41"/>
      <c r="D4" s="40"/>
      <c r="E4" s="39" t="s">
        <v>56</v>
      </c>
      <c r="F4" s="40"/>
      <c r="G4" s="39" t="s">
        <v>58</v>
      </c>
      <c r="H4" s="41"/>
      <c r="I4" s="40"/>
      <c r="J4" s="39" t="s">
        <v>56</v>
      </c>
      <c r="K4" s="40"/>
      <c r="L4" s="39" t="s">
        <v>58</v>
      </c>
      <c r="M4" s="41"/>
      <c r="N4" s="40"/>
      <c r="O4" s="42" t="s">
        <v>1</v>
      </c>
      <c r="P4" s="39" t="str">
        <f>+B4</f>
        <v>1/2026.(II.3.) önk.rendelet eredeti ei.</v>
      </c>
      <c r="Q4" s="41"/>
      <c r="R4" s="40"/>
      <c r="S4" s="39" t="s">
        <v>56</v>
      </c>
      <c r="T4" s="40"/>
      <c r="U4" s="39" t="str">
        <f>+G4</f>
        <v>.../2026.(….....) önk.rendelet mód. ei.</v>
      </c>
      <c r="V4" s="41"/>
      <c r="W4" s="40"/>
      <c r="X4" s="39" t="s">
        <v>56</v>
      </c>
      <c r="Y4" s="40"/>
      <c r="Z4" s="39" t="str">
        <f>+L4</f>
        <v>.../2026.(….....) önk.rendelet mód. ei.</v>
      </c>
      <c r="AA4" s="41"/>
      <c r="AB4" s="40"/>
    </row>
    <row r="5" spans="1:28" ht="12.75" customHeight="1" x14ac:dyDescent="0.2">
      <c r="A5" s="46"/>
      <c r="B5" s="42" t="s">
        <v>4</v>
      </c>
      <c r="C5" s="42" t="s">
        <v>5</v>
      </c>
      <c r="D5" s="42" t="s">
        <v>55</v>
      </c>
      <c r="E5" s="42" t="s">
        <v>4</v>
      </c>
      <c r="F5" s="42" t="s">
        <v>5</v>
      </c>
      <c r="G5" s="42" t="s">
        <v>4</v>
      </c>
      <c r="H5" s="42" t="s">
        <v>5</v>
      </c>
      <c r="I5" s="42" t="s">
        <v>55</v>
      </c>
      <c r="J5" s="42" t="s">
        <v>4</v>
      </c>
      <c r="K5" s="42" t="s">
        <v>5</v>
      </c>
      <c r="L5" s="42" t="s">
        <v>4</v>
      </c>
      <c r="M5" s="42" t="s">
        <v>5</v>
      </c>
      <c r="N5" s="42" t="s">
        <v>55</v>
      </c>
      <c r="O5" s="46"/>
      <c r="P5" s="42" t="s">
        <v>4</v>
      </c>
      <c r="Q5" s="42" t="s">
        <v>5</v>
      </c>
      <c r="R5" s="42" t="s">
        <v>55</v>
      </c>
      <c r="S5" s="42" t="s">
        <v>4</v>
      </c>
      <c r="T5" s="42" t="s">
        <v>5</v>
      </c>
      <c r="U5" s="42" t="s">
        <v>4</v>
      </c>
      <c r="V5" s="42" t="s">
        <v>5</v>
      </c>
      <c r="W5" s="42" t="s">
        <v>55</v>
      </c>
      <c r="X5" s="42" t="s">
        <v>4</v>
      </c>
      <c r="Y5" s="42" t="s">
        <v>5</v>
      </c>
      <c r="Z5" s="42" t="s">
        <v>4</v>
      </c>
      <c r="AA5" s="42" t="s">
        <v>5</v>
      </c>
      <c r="AB5" s="42" t="s">
        <v>55</v>
      </c>
    </row>
    <row r="6" spans="1:28" ht="25.5" customHeight="1" x14ac:dyDescent="0.2">
      <c r="A6" s="43"/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</row>
    <row r="7" spans="1:28" x14ac:dyDescent="0.2">
      <c r="A7" s="5" t="s">
        <v>23</v>
      </c>
      <c r="B7" s="6">
        <f>SUM(B8:B9)</f>
        <v>4249899</v>
      </c>
      <c r="C7" s="7">
        <f>SUM(C8:C9)</f>
        <v>9163</v>
      </c>
      <c r="D7" s="7">
        <f>SUM(D8:D9)</f>
        <v>4259062</v>
      </c>
      <c r="E7" s="7">
        <f t="shared" ref="E7:N7" si="0">SUM(E8:E9)</f>
        <v>0</v>
      </c>
      <c r="F7" s="7">
        <f t="shared" si="0"/>
        <v>0</v>
      </c>
      <c r="G7" s="7">
        <f t="shared" si="0"/>
        <v>4249899</v>
      </c>
      <c r="H7" s="7">
        <f t="shared" si="0"/>
        <v>9163</v>
      </c>
      <c r="I7" s="7">
        <f t="shared" si="0"/>
        <v>4259062</v>
      </c>
      <c r="J7" s="7">
        <f t="shared" si="0"/>
        <v>0</v>
      </c>
      <c r="K7" s="7">
        <f t="shared" si="0"/>
        <v>0</v>
      </c>
      <c r="L7" s="7">
        <f t="shared" si="0"/>
        <v>4249899</v>
      </c>
      <c r="M7" s="7">
        <f t="shared" si="0"/>
        <v>9163</v>
      </c>
      <c r="N7" s="7">
        <f t="shared" si="0"/>
        <v>4259062</v>
      </c>
      <c r="O7" s="8" t="s">
        <v>2</v>
      </c>
      <c r="P7" s="9">
        <v>3154847</v>
      </c>
      <c r="Q7" s="9">
        <v>567045</v>
      </c>
      <c r="R7" s="7">
        <f>SUM(P7:Q7)</f>
        <v>3721892</v>
      </c>
      <c r="S7" s="9"/>
      <c r="T7" s="9"/>
      <c r="U7" s="7">
        <f>+P7+S7</f>
        <v>3154847</v>
      </c>
      <c r="V7" s="7">
        <f>+Q7+T7</f>
        <v>567045</v>
      </c>
      <c r="W7" s="7">
        <f>+U7+V7</f>
        <v>3721892</v>
      </c>
      <c r="X7" s="7"/>
      <c r="Y7" s="7"/>
      <c r="Z7" s="38">
        <f>+U7+X7</f>
        <v>3154847</v>
      </c>
      <c r="AA7" s="38">
        <f>+V7+Y7</f>
        <v>567045</v>
      </c>
      <c r="AB7" s="38">
        <f>+Z7+AA7</f>
        <v>3721892</v>
      </c>
    </row>
    <row r="8" spans="1:28" x14ac:dyDescent="0.2">
      <c r="A8" s="10" t="s">
        <v>24</v>
      </c>
      <c r="B8" s="11">
        <v>2631286</v>
      </c>
      <c r="C8" s="12"/>
      <c r="D8" s="12">
        <f>SUM(B8:C8)</f>
        <v>2631286</v>
      </c>
      <c r="E8" s="33"/>
      <c r="F8" s="33"/>
      <c r="G8" s="33">
        <f>+B8+E8</f>
        <v>2631286</v>
      </c>
      <c r="H8" s="33">
        <f>+C8+F8</f>
        <v>0</v>
      </c>
      <c r="I8" s="33">
        <f>+G8+H8</f>
        <v>2631286</v>
      </c>
      <c r="J8" s="33"/>
      <c r="K8" s="33"/>
      <c r="L8" s="33">
        <f>+G8+J8</f>
        <v>2631286</v>
      </c>
      <c r="M8" s="33">
        <f>+H8+K8</f>
        <v>0</v>
      </c>
      <c r="N8" s="33">
        <f>+L8+M8</f>
        <v>2631286</v>
      </c>
      <c r="O8" s="13"/>
      <c r="P8" s="12"/>
      <c r="Q8" s="12"/>
      <c r="R8" s="12"/>
      <c r="S8" s="9"/>
      <c r="T8" s="9"/>
      <c r="U8" s="10"/>
      <c r="V8" s="10"/>
      <c r="W8" s="10"/>
      <c r="X8" s="33"/>
      <c r="Y8" s="33"/>
      <c r="Z8" s="33"/>
      <c r="AA8" s="33"/>
      <c r="AB8" s="33"/>
    </row>
    <row r="9" spans="1:28" x14ac:dyDescent="0.2">
      <c r="A9" s="10" t="s">
        <v>25</v>
      </c>
      <c r="B9" s="11">
        <v>1618613</v>
      </c>
      <c r="C9" s="12">
        <v>9163</v>
      </c>
      <c r="D9" s="12">
        <f>SUM(B9:C9)</f>
        <v>1627776</v>
      </c>
      <c r="E9" s="33"/>
      <c r="F9" s="33"/>
      <c r="G9" s="33">
        <f>+B9+E9</f>
        <v>1618613</v>
      </c>
      <c r="H9" s="33">
        <f>+C9+F9</f>
        <v>9163</v>
      </c>
      <c r="I9" s="33">
        <f>+G9+H9</f>
        <v>1627776</v>
      </c>
      <c r="J9" s="33"/>
      <c r="K9" s="33"/>
      <c r="L9" s="33">
        <f>+G9+J9</f>
        <v>1618613</v>
      </c>
      <c r="M9" s="33">
        <f>+H9+K9</f>
        <v>9163</v>
      </c>
      <c r="N9" s="33">
        <f>+L9+M9</f>
        <v>1627776</v>
      </c>
      <c r="O9" s="8" t="s">
        <v>10</v>
      </c>
      <c r="P9" s="9">
        <v>431957</v>
      </c>
      <c r="Q9" s="9">
        <v>104522</v>
      </c>
      <c r="R9" s="9">
        <f>SUM(P9:Q9)</f>
        <v>536479</v>
      </c>
      <c r="S9" s="9"/>
      <c r="T9" s="9"/>
      <c r="U9" s="9">
        <f>+P9+S9</f>
        <v>431957</v>
      </c>
      <c r="V9" s="9">
        <f>+Q9+T9</f>
        <v>104522</v>
      </c>
      <c r="W9" s="9">
        <f>+U9+V9</f>
        <v>536479</v>
      </c>
      <c r="X9" s="38"/>
      <c r="Y9" s="38"/>
      <c r="Z9" s="38">
        <f>+U9+X9</f>
        <v>431957</v>
      </c>
      <c r="AA9" s="38">
        <f>+V9+Y9</f>
        <v>104522</v>
      </c>
      <c r="AB9" s="38">
        <f>+Z9+AA9</f>
        <v>536479</v>
      </c>
    </row>
    <row r="10" spans="1:28" x14ac:dyDescent="0.2">
      <c r="A10" s="14"/>
      <c r="B10" s="15"/>
      <c r="C10" s="16"/>
      <c r="D10" s="16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13"/>
      <c r="P10" s="12"/>
      <c r="Q10" s="12"/>
      <c r="R10" s="12"/>
      <c r="S10" s="9"/>
      <c r="T10" s="9"/>
      <c r="U10" s="10"/>
      <c r="V10" s="10"/>
      <c r="W10" s="10"/>
      <c r="X10" s="34"/>
      <c r="Y10" s="34"/>
      <c r="Z10" s="34"/>
      <c r="AA10" s="34"/>
      <c r="AB10" s="34"/>
    </row>
    <row r="11" spans="1:28" x14ac:dyDescent="0.2">
      <c r="A11" s="10"/>
      <c r="B11" s="11"/>
      <c r="C11" s="12"/>
      <c r="D11" s="12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8" t="s">
        <v>18</v>
      </c>
      <c r="P11" s="9">
        <f>6502022-2089338</f>
        <v>4412684</v>
      </c>
      <c r="Q11" s="9">
        <v>460646</v>
      </c>
      <c r="R11" s="9">
        <f>SUM(P11:Q11)</f>
        <v>4873330</v>
      </c>
      <c r="S11" s="9"/>
      <c r="T11" s="9"/>
      <c r="U11" s="9">
        <f>+P11+S11</f>
        <v>4412684</v>
      </c>
      <c r="V11" s="9">
        <f>+Q11+T11</f>
        <v>460646</v>
      </c>
      <c r="W11" s="9">
        <f>+U11+V11</f>
        <v>4873330</v>
      </c>
      <c r="X11" s="38"/>
      <c r="Y11" s="38"/>
      <c r="Z11" s="38">
        <f>+U11+X11</f>
        <v>4412684</v>
      </c>
      <c r="AA11" s="38">
        <f>+V11+Y11</f>
        <v>460646</v>
      </c>
      <c r="AB11" s="38">
        <f>+Z11+AA11</f>
        <v>4873330</v>
      </c>
    </row>
    <row r="12" spans="1:28" x14ac:dyDescent="0.2">
      <c r="A12" s="17" t="s">
        <v>11</v>
      </c>
      <c r="B12" s="2">
        <f>SUM(B13:B21)</f>
        <v>9082220</v>
      </c>
      <c r="C12" s="9">
        <f>SUM(C13:C21)</f>
        <v>0</v>
      </c>
      <c r="D12" s="9">
        <f>SUM(D13:D21)</f>
        <v>9082220</v>
      </c>
      <c r="E12" s="9">
        <f t="shared" ref="E12:N12" si="1">SUM(E13:E21)</f>
        <v>0</v>
      </c>
      <c r="F12" s="9">
        <f t="shared" si="1"/>
        <v>0</v>
      </c>
      <c r="G12" s="9">
        <f t="shared" si="1"/>
        <v>9082220</v>
      </c>
      <c r="H12" s="9">
        <f t="shared" si="1"/>
        <v>0</v>
      </c>
      <c r="I12" s="9">
        <f t="shared" si="1"/>
        <v>9082220</v>
      </c>
      <c r="J12" s="9">
        <f t="shared" si="1"/>
        <v>0</v>
      </c>
      <c r="K12" s="9">
        <f t="shared" si="1"/>
        <v>0</v>
      </c>
      <c r="L12" s="9">
        <f t="shared" si="1"/>
        <v>9082220</v>
      </c>
      <c r="M12" s="9">
        <f t="shared" si="1"/>
        <v>0</v>
      </c>
      <c r="N12" s="9">
        <f t="shared" si="1"/>
        <v>9082220</v>
      </c>
      <c r="O12" s="13"/>
      <c r="P12" s="12"/>
      <c r="Q12" s="12"/>
      <c r="R12" s="12"/>
      <c r="S12" s="10"/>
      <c r="T12" s="10"/>
      <c r="U12" s="10"/>
      <c r="V12" s="10"/>
      <c r="W12" s="10"/>
      <c r="X12" s="9"/>
      <c r="Y12" s="9"/>
      <c r="Z12" s="9"/>
      <c r="AA12" s="9"/>
      <c r="AB12" s="9"/>
    </row>
    <row r="13" spans="1:28" x14ac:dyDescent="0.2">
      <c r="A13" s="10" t="s">
        <v>26</v>
      </c>
      <c r="B13" s="11">
        <v>20</v>
      </c>
      <c r="C13" s="12"/>
      <c r="D13" s="12">
        <f t="shared" ref="D13:D21" si="2">SUM(B13:C13)</f>
        <v>20</v>
      </c>
      <c r="E13" s="33"/>
      <c r="F13" s="33"/>
      <c r="G13" s="33">
        <f>+B13+E13</f>
        <v>20</v>
      </c>
      <c r="H13" s="33">
        <f>+C13+F13</f>
        <v>0</v>
      </c>
      <c r="I13" s="33">
        <f>+G13+H13</f>
        <v>20</v>
      </c>
      <c r="J13" s="33"/>
      <c r="K13" s="33"/>
      <c r="L13" s="33">
        <f>+G13+J13</f>
        <v>20</v>
      </c>
      <c r="M13" s="33">
        <f>+H13+K13</f>
        <v>0</v>
      </c>
      <c r="N13" s="33">
        <f>+L13+M13</f>
        <v>20</v>
      </c>
      <c r="O13" s="8" t="s">
        <v>19</v>
      </c>
      <c r="P13" s="9">
        <v>11800</v>
      </c>
      <c r="Q13" s="9">
        <v>51811</v>
      </c>
      <c r="R13" s="9">
        <f>SUM(P13:Q13)</f>
        <v>63611</v>
      </c>
      <c r="S13" s="10"/>
      <c r="T13" s="10"/>
      <c r="U13" s="9">
        <f>+P13+S13</f>
        <v>11800</v>
      </c>
      <c r="V13" s="9">
        <f>+Q13+T13</f>
        <v>51811</v>
      </c>
      <c r="W13" s="9">
        <f>+U13+V13</f>
        <v>63611</v>
      </c>
      <c r="X13" s="33"/>
      <c r="Y13" s="33"/>
      <c r="Z13" s="38">
        <f>+U13+X13</f>
        <v>11800</v>
      </c>
      <c r="AA13" s="38">
        <f>+V13+Y13</f>
        <v>51811</v>
      </c>
      <c r="AB13" s="38">
        <f>+Z13+AA13</f>
        <v>63611</v>
      </c>
    </row>
    <row r="14" spans="1:28" x14ac:dyDescent="0.2">
      <c r="A14" s="10" t="s">
        <v>27</v>
      </c>
      <c r="B14" s="11">
        <v>1300000</v>
      </c>
      <c r="C14" s="12"/>
      <c r="D14" s="12">
        <f t="shared" si="2"/>
        <v>1300000</v>
      </c>
      <c r="E14" s="12"/>
      <c r="F14" s="12"/>
      <c r="G14" s="33">
        <f t="shared" ref="G14:G21" si="3">+B14+E14</f>
        <v>1300000</v>
      </c>
      <c r="H14" s="33">
        <f t="shared" ref="H14:H21" si="4">+C14+F14</f>
        <v>0</v>
      </c>
      <c r="I14" s="33">
        <f t="shared" ref="I14:I21" si="5">+G14+H14</f>
        <v>1300000</v>
      </c>
      <c r="J14" s="12"/>
      <c r="K14" s="12"/>
      <c r="L14" s="33">
        <f t="shared" ref="L14:L21" si="6">+G14+J14</f>
        <v>1300000</v>
      </c>
      <c r="M14" s="33">
        <f t="shared" ref="M14:M21" si="7">+H14+K14</f>
        <v>0</v>
      </c>
      <c r="N14" s="33">
        <f t="shared" ref="N14:N21" si="8">+L14+M14</f>
        <v>1300000</v>
      </c>
      <c r="P14" s="12"/>
      <c r="Q14" s="12"/>
      <c r="R14" s="12"/>
      <c r="S14" s="10"/>
      <c r="T14" s="10"/>
      <c r="U14" s="10"/>
      <c r="V14" s="10"/>
      <c r="W14" s="10"/>
      <c r="X14" s="12"/>
      <c r="Y14" s="12"/>
      <c r="Z14" s="33">
        <f t="shared" ref="Z14:Z20" si="9">+U14+X14</f>
        <v>0</v>
      </c>
      <c r="AA14" s="33">
        <f t="shared" ref="AA14:AA20" si="10">+V14+Y14</f>
        <v>0</v>
      </c>
      <c r="AB14" s="33">
        <f t="shared" ref="AB14:AB20" si="11">+Z14+AA14</f>
        <v>0</v>
      </c>
    </row>
    <row r="15" spans="1:28" x14ac:dyDescent="0.2">
      <c r="A15" s="10" t="s">
        <v>28</v>
      </c>
      <c r="B15" s="11">
        <v>250000</v>
      </c>
      <c r="C15" s="12"/>
      <c r="D15" s="12">
        <f t="shared" si="2"/>
        <v>250000</v>
      </c>
      <c r="E15" s="12"/>
      <c r="F15" s="12"/>
      <c r="G15" s="33">
        <f t="shared" si="3"/>
        <v>250000</v>
      </c>
      <c r="H15" s="33">
        <f t="shared" si="4"/>
        <v>0</v>
      </c>
      <c r="I15" s="33">
        <f t="shared" si="5"/>
        <v>250000</v>
      </c>
      <c r="J15" s="12"/>
      <c r="K15" s="12"/>
      <c r="L15" s="33">
        <f t="shared" si="6"/>
        <v>250000</v>
      </c>
      <c r="M15" s="33">
        <f t="shared" si="7"/>
        <v>0</v>
      </c>
      <c r="N15" s="33">
        <f t="shared" si="8"/>
        <v>250000</v>
      </c>
      <c r="O15" s="1" t="s">
        <v>20</v>
      </c>
      <c r="P15" s="9">
        <f>SUM(P16:P20)</f>
        <v>4585055</v>
      </c>
      <c r="Q15" s="9">
        <f>SUM(Q16:Q20)</f>
        <v>2562002</v>
      </c>
      <c r="R15" s="9">
        <f>SUM(R16:R20)</f>
        <v>7147057</v>
      </c>
      <c r="S15" s="9">
        <f t="shared" ref="S15:Y15" si="12">SUM(S16:S20)</f>
        <v>0</v>
      </c>
      <c r="T15" s="9">
        <f t="shared" si="12"/>
        <v>0</v>
      </c>
      <c r="U15" s="9">
        <f t="shared" si="12"/>
        <v>4585055</v>
      </c>
      <c r="V15" s="9">
        <f t="shared" si="12"/>
        <v>2562002</v>
      </c>
      <c r="W15" s="9">
        <f t="shared" si="12"/>
        <v>7147057</v>
      </c>
      <c r="X15" s="9">
        <f t="shared" si="12"/>
        <v>0</v>
      </c>
      <c r="Y15" s="9">
        <f t="shared" si="12"/>
        <v>0</v>
      </c>
      <c r="Z15" s="38">
        <f>SUM(Z16:Z20)</f>
        <v>4585055</v>
      </c>
      <c r="AA15" s="38">
        <f t="shared" ref="AA15:AB15" si="13">SUM(AA16:AA20)</f>
        <v>2562002</v>
      </c>
      <c r="AB15" s="38">
        <f t="shared" si="13"/>
        <v>7147057</v>
      </c>
    </row>
    <row r="16" spans="1:28" x14ac:dyDescent="0.2">
      <c r="A16" s="10" t="s">
        <v>29</v>
      </c>
      <c r="B16" s="11">
        <v>7500000</v>
      </c>
      <c r="C16" s="12"/>
      <c r="D16" s="12">
        <f t="shared" si="2"/>
        <v>7500000</v>
      </c>
      <c r="E16" s="12"/>
      <c r="F16" s="12"/>
      <c r="G16" s="33">
        <f t="shared" si="3"/>
        <v>7500000</v>
      </c>
      <c r="H16" s="33">
        <f t="shared" si="4"/>
        <v>0</v>
      </c>
      <c r="I16" s="33">
        <f t="shared" si="5"/>
        <v>7500000</v>
      </c>
      <c r="J16" s="33"/>
      <c r="K16" s="33"/>
      <c r="L16" s="33">
        <f t="shared" si="6"/>
        <v>7500000</v>
      </c>
      <c r="M16" s="33">
        <f t="shared" si="7"/>
        <v>0</v>
      </c>
      <c r="N16" s="33">
        <f t="shared" si="8"/>
        <v>7500000</v>
      </c>
      <c r="O16" s="13" t="s">
        <v>53</v>
      </c>
      <c r="P16" s="12">
        <v>2717928</v>
      </c>
      <c r="Q16" s="12"/>
      <c r="R16" s="12">
        <f>SUM(P16:Q16)</f>
        <v>2717928</v>
      </c>
      <c r="S16" s="12"/>
      <c r="T16" s="12"/>
      <c r="U16" s="12">
        <f>+P16+S16</f>
        <v>2717928</v>
      </c>
      <c r="V16" s="12">
        <f>+Q16+T16</f>
        <v>0</v>
      </c>
      <c r="W16" s="12">
        <f>+U16+V16</f>
        <v>2717928</v>
      </c>
      <c r="X16" s="33"/>
      <c r="Y16" s="33"/>
      <c r="Z16" s="33">
        <f t="shared" si="9"/>
        <v>2717928</v>
      </c>
      <c r="AA16" s="33">
        <f t="shared" si="10"/>
        <v>0</v>
      </c>
      <c r="AB16" s="33">
        <f t="shared" si="11"/>
        <v>2717928</v>
      </c>
    </row>
    <row r="17" spans="1:28" x14ac:dyDescent="0.2">
      <c r="A17" s="10" t="s">
        <v>30</v>
      </c>
      <c r="B17" s="11">
        <v>18000</v>
      </c>
      <c r="C17" s="12"/>
      <c r="D17" s="12">
        <f t="shared" si="2"/>
        <v>18000</v>
      </c>
      <c r="E17" s="12"/>
      <c r="F17" s="12"/>
      <c r="G17" s="33">
        <f t="shared" si="3"/>
        <v>18000</v>
      </c>
      <c r="H17" s="33">
        <f t="shared" si="4"/>
        <v>0</v>
      </c>
      <c r="I17" s="33">
        <f t="shared" si="5"/>
        <v>18000</v>
      </c>
      <c r="J17" s="33"/>
      <c r="K17" s="33"/>
      <c r="L17" s="33">
        <f t="shared" si="6"/>
        <v>18000</v>
      </c>
      <c r="M17" s="33">
        <f t="shared" si="7"/>
        <v>0</v>
      </c>
      <c r="N17" s="33">
        <f t="shared" si="8"/>
        <v>18000</v>
      </c>
      <c r="O17" s="13" t="s">
        <v>21</v>
      </c>
      <c r="P17" s="12">
        <v>13623</v>
      </c>
      <c r="Q17" s="12">
        <v>27704</v>
      </c>
      <c r="R17" s="12">
        <f>SUM(P17:Q17)</f>
        <v>41327</v>
      </c>
      <c r="S17" s="12"/>
      <c r="T17" s="12"/>
      <c r="U17" s="12">
        <f t="shared" ref="U17:U20" si="14">+P17+S17</f>
        <v>13623</v>
      </c>
      <c r="V17" s="12">
        <f t="shared" ref="V17:V20" si="15">+Q17+T17</f>
        <v>27704</v>
      </c>
      <c r="W17" s="12">
        <f t="shared" ref="W17:W20" si="16">+U17+V17</f>
        <v>41327</v>
      </c>
      <c r="X17" s="33"/>
      <c r="Y17" s="33"/>
      <c r="Z17" s="33">
        <f t="shared" si="9"/>
        <v>13623</v>
      </c>
      <c r="AA17" s="33">
        <f t="shared" si="10"/>
        <v>27704</v>
      </c>
      <c r="AB17" s="33">
        <f t="shared" si="11"/>
        <v>41327</v>
      </c>
    </row>
    <row r="18" spans="1:28" x14ac:dyDescent="0.2">
      <c r="A18" s="10" t="s">
        <v>31</v>
      </c>
      <c r="B18" s="11">
        <v>1700</v>
      </c>
      <c r="C18" s="9"/>
      <c r="D18" s="12">
        <f t="shared" si="2"/>
        <v>1700</v>
      </c>
      <c r="E18" s="12"/>
      <c r="F18" s="12"/>
      <c r="G18" s="33">
        <f t="shared" si="3"/>
        <v>1700</v>
      </c>
      <c r="H18" s="33">
        <f t="shared" si="4"/>
        <v>0</v>
      </c>
      <c r="I18" s="33">
        <f t="shared" si="5"/>
        <v>1700</v>
      </c>
      <c r="J18" s="12"/>
      <c r="K18" s="12"/>
      <c r="L18" s="33">
        <f t="shared" si="6"/>
        <v>1700</v>
      </c>
      <c r="M18" s="33">
        <f t="shared" si="7"/>
        <v>0</v>
      </c>
      <c r="N18" s="33">
        <f t="shared" si="8"/>
        <v>1700</v>
      </c>
      <c r="O18" t="s">
        <v>49</v>
      </c>
      <c r="P18" s="12">
        <v>100000</v>
      </c>
      <c r="Q18" s="12">
        <v>100000</v>
      </c>
      <c r="R18" s="12">
        <f>SUM(P18:Q18)</f>
        <v>200000</v>
      </c>
      <c r="S18" s="12"/>
      <c r="T18" s="12"/>
      <c r="U18" s="12">
        <f t="shared" si="14"/>
        <v>100000</v>
      </c>
      <c r="V18" s="12">
        <f t="shared" si="15"/>
        <v>100000</v>
      </c>
      <c r="W18" s="12">
        <f t="shared" si="16"/>
        <v>200000</v>
      </c>
      <c r="X18" s="12"/>
      <c r="Y18" s="12"/>
      <c r="Z18" s="33">
        <f t="shared" si="9"/>
        <v>100000</v>
      </c>
      <c r="AA18" s="33">
        <f t="shared" si="10"/>
        <v>100000</v>
      </c>
      <c r="AB18" s="33">
        <f t="shared" si="11"/>
        <v>200000</v>
      </c>
    </row>
    <row r="19" spans="1:28" x14ac:dyDescent="0.2">
      <c r="A19" s="10" t="s">
        <v>32</v>
      </c>
      <c r="B19" s="11"/>
      <c r="C19" s="9"/>
      <c r="D19" s="12">
        <f t="shared" si="2"/>
        <v>0</v>
      </c>
      <c r="E19" s="12"/>
      <c r="F19" s="12"/>
      <c r="G19" s="33">
        <f t="shared" si="3"/>
        <v>0</v>
      </c>
      <c r="H19" s="33">
        <f t="shared" si="4"/>
        <v>0</v>
      </c>
      <c r="I19" s="33">
        <f t="shared" si="5"/>
        <v>0</v>
      </c>
      <c r="J19" s="33"/>
      <c r="K19" s="33"/>
      <c r="L19" s="33">
        <f t="shared" si="6"/>
        <v>0</v>
      </c>
      <c r="M19" s="33">
        <f t="shared" si="7"/>
        <v>0</v>
      </c>
      <c r="N19" s="33">
        <f t="shared" si="8"/>
        <v>0</v>
      </c>
      <c r="O19" s="13" t="s">
        <v>22</v>
      </c>
      <c r="P19" s="12">
        <v>1753504</v>
      </c>
      <c r="Q19" s="12">
        <v>2234298</v>
      </c>
      <c r="R19" s="12">
        <f>SUM(P19:Q19)</f>
        <v>3987802</v>
      </c>
      <c r="S19" s="12"/>
      <c r="T19" s="12"/>
      <c r="U19" s="12">
        <f t="shared" si="14"/>
        <v>1753504</v>
      </c>
      <c r="V19" s="12">
        <f t="shared" si="15"/>
        <v>2234298</v>
      </c>
      <c r="W19" s="12">
        <f t="shared" si="16"/>
        <v>3987802</v>
      </c>
      <c r="X19" s="33"/>
      <c r="Y19" s="33"/>
      <c r="Z19" s="33">
        <f t="shared" si="9"/>
        <v>1753504</v>
      </c>
      <c r="AA19" s="33">
        <f t="shared" si="10"/>
        <v>2234298</v>
      </c>
      <c r="AB19" s="33">
        <f t="shared" si="11"/>
        <v>3987802</v>
      </c>
    </row>
    <row r="20" spans="1:28" x14ac:dyDescent="0.2">
      <c r="A20" s="10" t="s">
        <v>33</v>
      </c>
      <c r="B20" s="11">
        <v>12500</v>
      </c>
      <c r="C20" s="12"/>
      <c r="D20" s="12">
        <f t="shared" si="2"/>
        <v>12500</v>
      </c>
      <c r="E20" s="12"/>
      <c r="F20" s="12"/>
      <c r="G20" s="33">
        <f t="shared" si="3"/>
        <v>12500</v>
      </c>
      <c r="H20" s="33">
        <f t="shared" si="4"/>
        <v>0</v>
      </c>
      <c r="I20" s="33">
        <f t="shared" si="5"/>
        <v>12500</v>
      </c>
      <c r="J20" s="33"/>
      <c r="K20" s="33"/>
      <c r="L20" s="33">
        <f t="shared" si="6"/>
        <v>12500</v>
      </c>
      <c r="M20" s="33">
        <f t="shared" si="7"/>
        <v>0</v>
      </c>
      <c r="N20" s="33">
        <f t="shared" si="8"/>
        <v>12500</v>
      </c>
      <c r="O20" s="13" t="s">
        <v>54</v>
      </c>
      <c r="P20" s="12"/>
      <c r="Q20" s="12">
        <v>200000</v>
      </c>
      <c r="R20" s="12">
        <f>SUM(P20:Q20)</f>
        <v>200000</v>
      </c>
      <c r="S20" s="12"/>
      <c r="T20" s="12"/>
      <c r="U20" s="12">
        <f t="shared" si="14"/>
        <v>0</v>
      </c>
      <c r="V20" s="12">
        <f t="shared" si="15"/>
        <v>200000</v>
      </c>
      <c r="W20" s="12">
        <f t="shared" si="16"/>
        <v>200000</v>
      </c>
      <c r="X20" s="33"/>
      <c r="Y20" s="33"/>
      <c r="Z20" s="33">
        <f t="shared" si="9"/>
        <v>0</v>
      </c>
      <c r="AA20" s="33">
        <f t="shared" si="10"/>
        <v>200000</v>
      </c>
      <c r="AB20" s="33">
        <f t="shared" si="11"/>
        <v>200000</v>
      </c>
    </row>
    <row r="21" spans="1:28" x14ac:dyDescent="0.2">
      <c r="A21" s="10" t="s">
        <v>48</v>
      </c>
      <c r="B21" s="11"/>
      <c r="C21" s="10"/>
      <c r="D21" s="12">
        <f t="shared" si="2"/>
        <v>0</v>
      </c>
      <c r="E21" s="12"/>
      <c r="F21" s="12"/>
      <c r="G21" s="33">
        <f t="shared" si="3"/>
        <v>0</v>
      </c>
      <c r="H21" s="33">
        <f t="shared" si="4"/>
        <v>0</v>
      </c>
      <c r="I21" s="33">
        <f t="shared" si="5"/>
        <v>0</v>
      </c>
      <c r="J21" s="33"/>
      <c r="K21" s="33"/>
      <c r="L21" s="33">
        <f t="shared" si="6"/>
        <v>0</v>
      </c>
      <c r="M21" s="33">
        <f t="shared" si="7"/>
        <v>0</v>
      </c>
      <c r="N21" s="33">
        <f t="shared" si="8"/>
        <v>0</v>
      </c>
      <c r="O21" s="13"/>
      <c r="P21" s="12"/>
      <c r="Q21" s="12"/>
      <c r="R21" s="12"/>
      <c r="S21" s="10"/>
      <c r="T21" s="10"/>
      <c r="U21" s="10"/>
      <c r="V21" s="10"/>
      <c r="W21" s="10"/>
      <c r="X21" s="33"/>
      <c r="Y21" s="33"/>
      <c r="Z21" s="33"/>
      <c r="AA21" s="33"/>
      <c r="AB21" s="33"/>
    </row>
    <row r="22" spans="1:28" x14ac:dyDescent="0.2">
      <c r="A22" s="10"/>
      <c r="B22" s="11"/>
      <c r="C22" s="10"/>
      <c r="D22" s="12"/>
      <c r="E22" s="12"/>
      <c r="F22" s="12"/>
      <c r="G22" s="12"/>
      <c r="H22" s="12"/>
      <c r="I22" s="12"/>
      <c r="J22" s="33"/>
      <c r="K22" s="33"/>
      <c r="L22" s="33"/>
      <c r="M22" s="33"/>
      <c r="N22" s="33"/>
      <c r="O22" s="13"/>
      <c r="P22" s="12"/>
      <c r="Q22" s="12"/>
      <c r="R22" s="12"/>
      <c r="S22" s="10"/>
      <c r="T22" s="10"/>
      <c r="U22" s="10"/>
      <c r="V22" s="10"/>
      <c r="W22" s="10"/>
      <c r="X22" s="33"/>
      <c r="Y22" s="33"/>
      <c r="Z22" s="33"/>
      <c r="AA22" s="33"/>
      <c r="AB22" s="33"/>
    </row>
    <row r="23" spans="1:28" x14ac:dyDescent="0.2">
      <c r="A23" s="17" t="s">
        <v>34</v>
      </c>
      <c r="B23" s="2">
        <f>SUM(B24:B33)</f>
        <v>1022260</v>
      </c>
      <c r="C23" s="9">
        <f>SUM(C24:C33)</f>
        <v>127787</v>
      </c>
      <c r="D23" s="9">
        <f t="shared" ref="D23:D33" si="17">SUM(B23:C23)</f>
        <v>1150047</v>
      </c>
      <c r="E23" s="9">
        <f>SUM(E24:E33)</f>
        <v>0</v>
      </c>
      <c r="F23" s="9">
        <f t="shared" ref="F23:N23" si="18">SUM(F24:F33)</f>
        <v>0</v>
      </c>
      <c r="G23" s="9">
        <f t="shared" si="18"/>
        <v>1022260</v>
      </c>
      <c r="H23" s="9">
        <f t="shared" si="18"/>
        <v>127787</v>
      </c>
      <c r="I23" s="9">
        <f t="shared" si="18"/>
        <v>1150047</v>
      </c>
      <c r="J23" s="9">
        <f t="shared" si="18"/>
        <v>0</v>
      </c>
      <c r="K23" s="9">
        <f t="shared" si="18"/>
        <v>0</v>
      </c>
      <c r="L23" s="9">
        <f t="shared" si="18"/>
        <v>1022260</v>
      </c>
      <c r="M23" s="9">
        <f t="shared" si="18"/>
        <v>127787</v>
      </c>
      <c r="N23" s="9">
        <f t="shared" si="18"/>
        <v>1150047</v>
      </c>
      <c r="O23" s="13"/>
      <c r="P23" s="12"/>
      <c r="Q23" s="12"/>
      <c r="R23" s="12"/>
      <c r="S23" s="10"/>
      <c r="T23" s="10"/>
      <c r="U23" s="10"/>
      <c r="V23" s="10"/>
      <c r="W23" s="10"/>
      <c r="X23" s="9"/>
      <c r="Y23" s="9"/>
      <c r="Z23" s="9"/>
      <c r="AA23" s="9"/>
      <c r="AB23" s="9"/>
    </row>
    <row r="24" spans="1:28" x14ac:dyDescent="0.2">
      <c r="A24" s="10" t="s">
        <v>35</v>
      </c>
      <c r="B24" s="11"/>
      <c r="C24" s="10"/>
      <c r="D24" s="12">
        <f t="shared" si="17"/>
        <v>0</v>
      </c>
      <c r="E24" s="12"/>
      <c r="F24" s="12"/>
      <c r="G24" s="33">
        <f t="shared" ref="G24" si="19">+B24+E24</f>
        <v>0</v>
      </c>
      <c r="H24" s="33">
        <f t="shared" ref="H24" si="20">+C24+F24</f>
        <v>0</v>
      </c>
      <c r="I24" s="33">
        <f t="shared" ref="I24" si="21">+G24+H24</f>
        <v>0</v>
      </c>
      <c r="J24" s="33"/>
      <c r="K24" s="33"/>
      <c r="L24" s="33">
        <f t="shared" ref="L24" si="22">+G24+J24</f>
        <v>0</v>
      </c>
      <c r="M24" s="33">
        <f t="shared" ref="M24" si="23">+H24+K24</f>
        <v>0</v>
      </c>
      <c r="N24" s="33">
        <f t="shared" ref="N24" si="24">+L24+M24</f>
        <v>0</v>
      </c>
      <c r="O24" s="8" t="s">
        <v>3</v>
      </c>
      <c r="P24" s="9">
        <f>SUM(P25:P26)</f>
        <v>1415269</v>
      </c>
      <c r="Q24" s="9">
        <f>SUM(Q25:Q26)</f>
        <v>0</v>
      </c>
      <c r="R24" s="9">
        <f>SUM(R25:R26)</f>
        <v>1415269</v>
      </c>
      <c r="S24" s="9">
        <f t="shared" ref="S24:AB24" si="25">SUM(S25:S26)</f>
        <v>0</v>
      </c>
      <c r="T24" s="9">
        <f t="shared" si="25"/>
        <v>0</v>
      </c>
      <c r="U24" s="9">
        <f t="shared" si="25"/>
        <v>1415269</v>
      </c>
      <c r="V24" s="9">
        <f t="shared" si="25"/>
        <v>0</v>
      </c>
      <c r="W24" s="9">
        <f t="shared" si="25"/>
        <v>1415269</v>
      </c>
      <c r="X24" s="9">
        <f t="shared" si="25"/>
        <v>0</v>
      </c>
      <c r="Y24" s="9">
        <f t="shared" si="25"/>
        <v>0</v>
      </c>
      <c r="Z24" s="9">
        <f t="shared" si="25"/>
        <v>1415269</v>
      </c>
      <c r="AA24" s="9">
        <f t="shared" si="25"/>
        <v>0</v>
      </c>
      <c r="AB24" s="9">
        <f t="shared" si="25"/>
        <v>1415269</v>
      </c>
    </row>
    <row r="25" spans="1:28" x14ac:dyDescent="0.2">
      <c r="A25" s="10" t="s">
        <v>36</v>
      </c>
      <c r="B25" s="11">
        <v>83566</v>
      </c>
      <c r="C25" s="10">
        <v>730</v>
      </c>
      <c r="D25" s="12">
        <f t="shared" si="17"/>
        <v>84296</v>
      </c>
      <c r="E25" s="12"/>
      <c r="F25" s="12"/>
      <c r="G25" s="33">
        <f t="shared" ref="G25:G33" si="26">+B25+E25</f>
        <v>83566</v>
      </c>
      <c r="H25" s="33">
        <f t="shared" ref="H25:H33" si="27">+C25+F25</f>
        <v>730</v>
      </c>
      <c r="I25" s="33">
        <f>+G25+H25</f>
        <v>84296</v>
      </c>
      <c r="J25" s="33"/>
      <c r="K25" s="33"/>
      <c r="L25" s="33">
        <f t="shared" ref="L25:L33" si="28">+G25+J25</f>
        <v>83566</v>
      </c>
      <c r="M25" s="33">
        <f t="shared" ref="M25:M33" si="29">+H25+K25</f>
        <v>730</v>
      </c>
      <c r="N25" s="33">
        <f t="shared" ref="N25:N33" si="30">+L25+M25</f>
        <v>84296</v>
      </c>
      <c r="O25" s="13" t="s">
        <v>6</v>
      </c>
      <c r="P25" s="12">
        <v>1415269</v>
      </c>
      <c r="Q25" s="12"/>
      <c r="R25" s="12">
        <f>SUM(P25:Q25)</f>
        <v>1415269</v>
      </c>
      <c r="S25" s="12"/>
      <c r="T25" s="12"/>
      <c r="U25" s="12">
        <f t="shared" ref="U25" si="31">+P25+S25</f>
        <v>1415269</v>
      </c>
      <c r="V25" s="12">
        <f t="shared" ref="V25" si="32">+Q25+T25</f>
        <v>0</v>
      </c>
      <c r="W25" s="12">
        <f t="shared" ref="W25" si="33">+U25+V25</f>
        <v>1415269</v>
      </c>
      <c r="X25" s="33"/>
      <c r="Y25" s="33"/>
      <c r="Z25" s="33">
        <f t="shared" ref="Z25:Z26" si="34">+U25+X25</f>
        <v>1415269</v>
      </c>
      <c r="AA25" s="33">
        <f t="shared" ref="AA25:AA26" si="35">+V25+Y25</f>
        <v>0</v>
      </c>
      <c r="AB25" s="33">
        <f t="shared" ref="AB25:AB26" si="36">+Z25+AA25</f>
        <v>1415269</v>
      </c>
    </row>
    <row r="26" spans="1:28" x14ac:dyDescent="0.2">
      <c r="A26" s="10" t="s">
        <v>37</v>
      </c>
      <c r="B26" s="11">
        <v>50560</v>
      </c>
      <c r="C26" s="10"/>
      <c r="D26" s="12">
        <f t="shared" si="17"/>
        <v>50560</v>
      </c>
      <c r="E26" s="12"/>
      <c r="F26" s="12"/>
      <c r="G26" s="33">
        <f t="shared" si="26"/>
        <v>50560</v>
      </c>
      <c r="H26" s="33">
        <f t="shared" si="27"/>
        <v>0</v>
      </c>
      <c r="I26" s="33">
        <f t="shared" ref="I26:I33" si="37">+G26+H26</f>
        <v>50560</v>
      </c>
      <c r="J26" s="33"/>
      <c r="K26" s="33"/>
      <c r="L26" s="33">
        <f t="shared" si="28"/>
        <v>50560</v>
      </c>
      <c r="M26" s="33">
        <f t="shared" si="29"/>
        <v>0</v>
      </c>
      <c r="N26" s="33">
        <f t="shared" si="30"/>
        <v>50560</v>
      </c>
      <c r="O26" s="13"/>
      <c r="P26" s="12"/>
      <c r="Q26" s="12"/>
      <c r="R26" s="12">
        <f>SUM(P26:Q26)</f>
        <v>0</v>
      </c>
      <c r="S26" s="12"/>
      <c r="T26" s="12"/>
      <c r="U26" s="12">
        <f t="shared" ref="U26" si="38">+P26+S26</f>
        <v>0</v>
      </c>
      <c r="V26" s="12">
        <f t="shared" ref="V26" si="39">+Q26+T26</f>
        <v>0</v>
      </c>
      <c r="W26" s="12">
        <f t="shared" ref="W26" si="40">+U26+V26</f>
        <v>0</v>
      </c>
      <c r="X26" s="33"/>
      <c r="Y26" s="33"/>
      <c r="Z26" s="33">
        <f t="shared" si="34"/>
        <v>0</v>
      </c>
      <c r="AA26" s="33">
        <f t="shared" si="35"/>
        <v>0</v>
      </c>
      <c r="AB26" s="33">
        <f t="shared" si="36"/>
        <v>0</v>
      </c>
    </row>
    <row r="27" spans="1:28" x14ac:dyDescent="0.2">
      <c r="A27" s="10" t="s">
        <v>38</v>
      </c>
      <c r="B27" s="11">
        <v>257235</v>
      </c>
      <c r="C27" s="10"/>
      <c r="D27" s="12">
        <f t="shared" si="17"/>
        <v>257235</v>
      </c>
      <c r="E27" s="12"/>
      <c r="F27" s="12"/>
      <c r="G27" s="33">
        <f t="shared" si="26"/>
        <v>257235</v>
      </c>
      <c r="H27" s="33">
        <f t="shared" si="27"/>
        <v>0</v>
      </c>
      <c r="I27" s="33">
        <f t="shared" si="37"/>
        <v>257235</v>
      </c>
      <c r="J27" s="33"/>
      <c r="K27" s="33"/>
      <c r="L27" s="33">
        <f t="shared" si="28"/>
        <v>257235</v>
      </c>
      <c r="M27" s="33">
        <f t="shared" si="29"/>
        <v>0</v>
      </c>
      <c r="N27" s="33">
        <f t="shared" si="30"/>
        <v>257235</v>
      </c>
      <c r="O27" s="13"/>
      <c r="P27" s="12"/>
      <c r="Q27" s="12"/>
      <c r="R27" s="12"/>
      <c r="S27" s="12"/>
      <c r="T27" s="12"/>
      <c r="U27" s="10"/>
      <c r="V27" s="10"/>
      <c r="W27" s="10"/>
      <c r="X27" s="33"/>
      <c r="Y27" s="33"/>
      <c r="Z27" s="33"/>
      <c r="AA27" s="33"/>
      <c r="AB27" s="33"/>
    </row>
    <row r="28" spans="1:28" x14ac:dyDescent="0.2">
      <c r="A28" s="10" t="s">
        <v>39</v>
      </c>
      <c r="B28" s="11">
        <v>83016</v>
      </c>
      <c r="C28" s="12">
        <v>127020</v>
      </c>
      <c r="D28" s="12">
        <f t="shared" si="17"/>
        <v>210036</v>
      </c>
      <c r="E28" s="12"/>
      <c r="F28" s="12"/>
      <c r="G28" s="33">
        <f t="shared" si="26"/>
        <v>83016</v>
      </c>
      <c r="H28" s="33">
        <f t="shared" si="27"/>
        <v>127020</v>
      </c>
      <c r="I28" s="33">
        <f t="shared" si="37"/>
        <v>210036</v>
      </c>
      <c r="J28" s="33"/>
      <c r="K28" s="33"/>
      <c r="L28" s="33">
        <f t="shared" si="28"/>
        <v>83016</v>
      </c>
      <c r="M28" s="33">
        <f t="shared" si="29"/>
        <v>127020</v>
      </c>
      <c r="N28" s="33">
        <f t="shared" si="30"/>
        <v>210036</v>
      </c>
      <c r="O28" s="8"/>
      <c r="P28" s="9"/>
      <c r="Q28" s="9"/>
      <c r="R28" s="9"/>
      <c r="S28" s="10"/>
      <c r="T28" s="10"/>
      <c r="U28" s="10"/>
      <c r="V28" s="10"/>
      <c r="W28" s="10"/>
      <c r="X28" s="33"/>
      <c r="Y28" s="33"/>
      <c r="Z28" s="33"/>
      <c r="AA28" s="33"/>
      <c r="AB28" s="33"/>
    </row>
    <row r="29" spans="1:28" x14ac:dyDescent="0.2">
      <c r="A29" s="10" t="s">
        <v>40</v>
      </c>
      <c r="B29" s="11">
        <f>2205297-2089338</f>
        <v>115959</v>
      </c>
      <c r="C29" s="10">
        <v>37</v>
      </c>
      <c r="D29" s="12">
        <f t="shared" si="17"/>
        <v>115996</v>
      </c>
      <c r="E29" s="12"/>
      <c r="F29" s="12"/>
      <c r="G29" s="33">
        <f t="shared" si="26"/>
        <v>115959</v>
      </c>
      <c r="H29" s="33">
        <f t="shared" si="27"/>
        <v>37</v>
      </c>
      <c r="I29" s="33">
        <f t="shared" si="37"/>
        <v>115996</v>
      </c>
      <c r="J29" s="33"/>
      <c r="K29" s="33"/>
      <c r="L29" s="33">
        <f t="shared" si="28"/>
        <v>115959</v>
      </c>
      <c r="M29" s="33">
        <f t="shared" si="29"/>
        <v>37</v>
      </c>
      <c r="N29" s="33">
        <f t="shared" si="30"/>
        <v>115996</v>
      </c>
      <c r="O29" s="8"/>
      <c r="P29" s="9"/>
      <c r="Q29" s="9"/>
      <c r="R29" s="9"/>
      <c r="S29" s="10"/>
      <c r="T29" s="10"/>
      <c r="U29" s="10"/>
      <c r="V29" s="10"/>
      <c r="W29" s="10"/>
      <c r="X29" s="33"/>
      <c r="Y29" s="33"/>
      <c r="Z29" s="33"/>
      <c r="AA29" s="33"/>
      <c r="AB29" s="33"/>
    </row>
    <row r="30" spans="1:28" x14ac:dyDescent="0.2">
      <c r="A30" s="10" t="s">
        <v>41</v>
      </c>
      <c r="B30" s="11">
        <f>354419-149849</f>
        <v>204570</v>
      </c>
      <c r="C30" s="10"/>
      <c r="D30" s="12">
        <f t="shared" si="17"/>
        <v>204570</v>
      </c>
      <c r="E30" s="12"/>
      <c r="F30" s="12"/>
      <c r="G30" s="33">
        <f t="shared" si="26"/>
        <v>204570</v>
      </c>
      <c r="H30" s="33">
        <f t="shared" si="27"/>
        <v>0</v>
      </c>
      <c r="I30" s="33">
        <f t="shared" si="37"/>
        <v>204570</v>
      </c>
      <c r="J30" s="12"/>
      <c r="K30" s="12"/>
      <c r="L30" s="33">
        <f t="shared" si="28"/>
        <v>204570</v>
      </c>
      <c r="M30" s="33">
        <f t="shared" si="29"/>
        <v>0</v>
      </c>
      <c r="N30" s="33">
        <f t="shared" si="30"/>
        <v>204570</v>
      </c>
      <c r="P30" s="9"/>
      <c r="Q30" s="9"/>
      <c r="R30" s="9"/>
      <c r="S30" s="10"/>
      <c r="T30" s="10"/>
      <c r="U30" s="10"/>
      <c r="V30" s="10"/>
      <c r="W30" s="10"/>
      <c r="X30" s="12"/>
      <c r="Y30" s="12"/>
      <c r="Z30" s="33"/>
      <c r="AA30" s="33"/>
      <c r="AB30" s="33"/>
    </row>
    <row r="31" spans="1:28" x14ac:dyDescent="0.2">
      <c r="A31" s="10" t="s">
        <v>42</v>
      </c>
      <c r="B31" s="11">
        <v>227339</v>
      </c>
      <c r="C31" s="10"/>
      <c r="D31" s="12">
        <f t="shared" si="17"/>
        <v>227339</v>
      </c>
      <c r="E31" s="12"/>
      <c r="F31" s="12"/>
      <c r="G31" s="33">
        <f t="shared" si="26"/>
        <v>227339</v>
      </c>
      <c r="H31" s="33">
        <f t="shared" si="27"/>
        <v>0</v>
      </c>
      <c r="I31" s="33">
        <f t="shared" si="37"/>
        <v>227339</v>
      </c>
      <c r="J31" s="12"/>
      <c r="K31" s="12"/>
      <c r="L31" s="33">
        <f t="shared" si="28"/>
        <v>227339</v>
      </c>
      <c r="M31" s="33">
        <f t="shared" si="29"/>
        <v>0</v>
      </c>
      <c r="N31" s="33">
        <f t="shared" si="30"/>
        <v>227339</v>
      </c>
      <c r="P31" s="9"/>
      <c r="Q31" s="9"/>
      <c r="R31" s="12"/>
      <c r="S31" s="10"/>
      <c r="T31" s="10"/>
      <c r="U31" s="10"/>
      <c r="V31" s="10"/>
      <c r="W31" s="10"/>
      <c r="X31" s="12"/>
      <c r="Y31" s="12"/>
      <c r="Z31" s="33"/>
      <c r="AA31" s="33"/>
      <c r="AB31" s="33"/>
    </row>
    <row r="32" spans="1:28" x14ac:dyDescent="0.2">
      <c r="A32" s="10" t="s">
        <v>43</v>
      </c>
      <c r="B32" s="11"/>
      <c r="C32" s="10"/>
      <c r="D32" s="12">
        <f t="shared" si="17"/>
        <v>0</v>
      </c>
      <c r="E32" s="12"/>
      <c r="F32" s="12"/>
      <c r="G32" s="33">
        <f t="shared" si="26"/>
        <v>0</v>
      </c>
      <c r="H32" s="33">
        <f t="shared" si="27"/>
        <v>0</v>
      </c>
      <c r="I32" s="33">
        <f t="shared" si="37"/>
        <v>0</v>
      </c>
      <c r="J32" s="12"/>
      <c r="K32" s="12"/>
      <c r="L32" s="33">
        <f t="shared" si="28"/>
        <v>0</v>
      </c>
      <c r="M32" s="33">
        <f t="shared" si="29"/>
        <v>0</v>
      </c>
      <c r="N32" s="33">
        <f t="shared" si="30"/>
        <v>0</v>
      </c>
      <c r="P32" s="12"/>
      <c r="Q32" s="12"/>
      <c r="R32" s="12"/>
      <c r="S32" s="10"/>
      <c r="T32" s="10"/>
      <c r="U32" s="10"/>
      <c r="V32" s="10"/>
      <c r="W32" s="10"/>
      <c r="X32" s="12"/>
      <c r="Y32" s="12"/>
      <c r="Z32" s="33"/>
      <c r="AA32" s="33"/>
      <c r="AB32" s="33"/>
    </row>
    <row r="33" spans="1:28" x14ac:dyDescent="0.2">
      <c r="A33" s="10" t="s">
        <v>44</v>
      </c>
      <c r="B33" s="11">
        <v>15</v>
      </c>
      <c r="C33" s="10"/>
      <c r="D33" s="12">
        <f t="shared" si="17"/>
        <v>15</v>
      </c>
      <c r="E33" s="12"/>
      <c r="F33" s="12"/>
      <c r="G33" s="33">
        <f t="shared" si="26"/>
        <v>15</v>
      </c>
      <c r="H33" s="33">
        <f t="shared" si="27"/>
        <v>0</v>
      </c>
      <c r="I33" s="33">
        <f t="shared" si="37"/>
        <v>15</v>
      </c>
      <c r="J33" s="12"/>
      <c r="K33" s="12"/>
      <c r="L33" s="33">
        <f t="shared" si="28"/>
        <v>15</v>
      </c>
      <c r="M33" s="33">
        <f t="shared" si="29"/>
        <v>0</v>
      </c>
      <c r="N33" s="33">
        <f t="shared" si="30"/>
        <v>15</v>
      </c>
      <c r="P33" s="12"/>
      <c r="Q33" s="12"/>
      <c r="R33" s="12"/>
      <c r="S33" s="10"/>
      <c r="T33" s="10"/>
      <c r="U33" s="10"/>
      <c r="V33" s="10"/>
      <c r="W33" s="10"/>
      <c r="X33" s="12"/>
      <c r="Y33" s="12"/>
      <c r="Z33" s="33"/>
      <c r="AA33" s="33"/>
      <c r="AB33" s="33"/>
    </row>
    <row r="34" spans="1:28" x14ac:dyDescent="0.2">
      <c r="A34" s="10"/>
      <c r="B34" s="11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P34" s="12"/>
      <c r="Q34" s="12"/>
      <c r="R34" s="12"/>
      <c r="S34" s="10"/>
      <c r="T34" s="10"/>
      <c r="U34" s="10"/>
      <c r="V34" s="10"/>
      <c r="W34" s="10"/>
      <c r="X34" s="12"/>
      <c r="Y34" s="12"/>
      <c r="Z34" s="12"/>
      <c r="AA34" s="12"/>
      <c r="AB34" s="12"/>
    </row>
    <row r="35" spans="1:28" x14ac:dyDescent="0.2">
      <c r="A35" s="17" t="s">
        <v>45</v>
      </c>
      <c r="B35" s="2">
        <f>SUM(B36)</f>
        <v>0</v>
      </c>
      <c r="C35" s="9">
        <f>SUM(C36)</f>
        <v>0</v>
      </c>
      <c r="D35" s="9">
        <f>SUM(D36)</f>
        <v>0</v>
      </c>
      <c r="E35" s="9">
        <f t="shared" ref="E35:N35" si="41">SUM(E36)</f>
        <v>0</v>
      </c>
      <c r="F35" s="9">
        <f t="shared" si="41"/>
        <v>0</v>
      </c>
      <c r="G35" s="9">
        <f t="shared" si="41"/>
        <v>0</v>
      </c>
      <c r="H35" s="9">
        <f t="shared" si="41"/>
        <v>0</v>
      </c>
      <c r="I35" s="9">
        <f t="shared" si="41"/>
        <v>0</v>
      </c>
      <c r="J35" s="9">
        <f t="shared" si="41"/>
        <v>0</v>
      </c>
      <c r="K35" s="9">
        <f t="shared" si="41"/>
        <v>0</v>
      </c>
      <c r="L35" s="9">
        <f t="shared" si="41"/>
        <v>0</v>
      </c>
      <c r="M35" s="9">
        <f t="shared" si="41"/>
        <v>0</v>
      </c>
      <c r="N35" s="9">
        <f t="shared" si="41"/>
        <v>0</v>
      </c>
      <c r="O35" s="13"/>
      <c r="P35" s="12"/>
      <c r="Q35" s="12"/>
      <c r="R35" s="12"/>
      <c r="S35" s="10"/>
      <c r="T35" s="10"/>
      <c r="U35" s="10"/>
      <c r="V35" s="10"/>
      <c r="W35" s="10"/>
      <c r="X35" s="9"/>
      <c r="Y35" s="9"/>
      <c r="Z35" s="9"/>
      <c r="AA35" s="9"/>
      <c r="AB35" s="9"/>
    </row>
    <row r="36" spans="1:28" x14ac:dyDescent="0.2">
      <c r="A36" s="10" t="s">
        <v>46</v>
      </c>
      <c r="B36" s="11"/>
      <c r="C36" s="12"/>
      <c r="D36" s="12">
        <f>SUM(B36:C36)</f>
        <v>0</v>
      </c>
      <c r="E36" s="33"/>
      <c r="F36" s="33"/>
      <c r="G36" s="33">
        <f t="shared" ref="G36" si="42">+B36+E36</f>
        <v>0</v>
      </c>
      <c r="H36" s="33">
        <f t="shared" ref="H36" si="43">+C36+F36</f>
        <v>0</v>
      </c>
      <c r="I36" s="33">
        <f t="shared" ref="I36" si="44">+G36+H36</f>
        <v>0</v>
      </c>
      <c r="J36" s="33"/>
      <c r="K36" s="33"/>
      <c r="L36" s="33">
        <f t="shared" ref="L36" si="45">+G36+J36</f>
        <v>0</v>
      </c>
      <c r="M36" s="33">
        <f t="shared" ref="M36" si="46">+H36+K36</f>
        <v>0</v>
      </c>
      <c r="N36" s="33">
        <f t="shared" ref="N36" si="47">+L36+M36</f>
        <v>0</v>
      </c>
      <c r="O36" s="13"/>
      <c r="P36" s="12"/>
      <c r="Q36" s="12"/>
      <c r="R36" s="12"/>
      <c r="S36" s="10"/>
      <c r="T36" s="10"/>
      <c r="U36" s="10"/>
      <c r="V36" s="10"/>
      <c r="W36" s="10"/>
      <c r="X36" s="33"/>
      <c r="Y36" s="33"/>
      <c r="Z36" s="33"/>
      <c r="AA36" s="33"/>
      <c r="AB36" s="33"/>
    </row>
    <row r="37" spans="1:28" x14ac:dyDescent="0.2">
      <c r="A37" s="10"/>
      <c r="B37" s="11"/>
      <c r="C37" s="12"/>
      <c r="D37" s="12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13"/>
      <c r="P37" s="12"/>
      <c r="Q37" s="12"/>
      <c r="R37" s="12"/>
      <c r="S37" s="10"/>
      <c r="T37" s="10"/>
      <c r="U37" s="10"/>
      <c r="V37" s="10"/>
      <c r="W37" s="10"/>
      <c r="X37" s="33"/>
      <c r="Y37" s="33"/>
      <c r="Z37" s="33"/>
      <c r="AA37" s="33"/>
      <c r="AB37" s="33"/>
    </row>
    <row r="38" spans="1:28" ht="11.25" customHeight="1" x14ac:dyDescent="0.2">
      <c r="A38" s="10"/>
      <c r="C38" s="18"/>
      <c r="D38" s="19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13"/>
      <c r="P38" s="12"/>
      <c r="Q38" s="12"/>
      <c r="R38" s="12"/>
      <c r="S38" s="10"/>
      <c r="T38" s="10"/>
      <c r="U38" s="10"/>
      <c r="V38" s="10"/>
      <c r="W38" s="10"/>
      <c r="X38" s="33"/>
      <c r="Y38" s="33"/>
      <c r="Z38" s="33"/>
      <c r="AA38" s="33"/>
      <c r="AB38" s="33"/>
    </row>
    <row r="39" spans="1:28" x14ac:dyDescent="0.2">
      <c r="A39" s="21" t="s">
        <v>12</v>
      </c>
      <c r="B39" s="22">
        <f>SUM(B7,B12,B23,B35)</f>
        <v>14354379</v>
      </c>
      <c r="C39" s="22">
        <f>SUM(C7,C12,C23,C35)</f>
        <v>136950</v>
      </c>
      <c r="D39" s="22">
        <f>SUM(D7,D12,D23,D35)</f>
        <v>14491329</v>
      </c>
      <c r="E39" s="22">
        <f t="shared" ref="E39:N39" si="48">SUM(E7,E12,E23,E35)</f>
        <v>0</v>
      </c>
      <c r="F39" s="22">
        <f t="shared" si="48"/>
        <v>0</v>
      </c>
      <c r="G39" s="22">
        <f t="shared" si="48"/>
        <v>14354379</v>
      </c>
      <c r="H39" s="22">
        <f t="shared" si="48"/>
        <v>136950</v>
      </c>
      <c r="I39" s="22">
        <f t="shared" si="48"/>
        <v>14491329</v>
      </c>
      <c r="J39" s="22">
        <f t="shared" si="48"/>
        <v>0</v>
      </c>
      <c r="K39" s="22">
        <f t="shared" si="48"/>
        <v>0</v>
      </c>
      <c r="L39" s="22">
        <f t="shared" si="48"/>
        <v>14354379</v>
      </c>
      <c r="M39" s="22">
        <f t="shared" si="48"/>
        <v>136950</v>
      </c>
      <c r="N39" s="22">
        <f t="shared" si="48"/>
        <v>14491329</v>
      </c>
      <c r="O39" s="21" t="s">
        <v>15</v>
      </c>
      <c r="P39" s="22">
        <f>SUM(P7,P9,P11,P13,P15,P24)</f>
        <v>14011612</v>
      </c>
      <c r="Q39" s="22">
        <f>SUM(Q7,Q9,Q11,Q13,Q15,Q24)</f>
        <v>3746026</v>
      </c>
      <c r="R39" s="22">
        <f>SUM(R7,R9,R11,R13,R15,R24)</f>
        <v>17757638</v>
      </c>
      <c r="S39" s="22">
        <f t="shared" ref="S39:AB39" si="49">SUM(S7,S9,S11,S13,S15,S24)</f>
        <v>0</v>
      </c>
      <c r="T39" s="22">
        <f t="shared" si="49"/>
        <v>0</v>
      </c>
      <c r="U39" s="22">
        <f t="shared" si="49"/>
        <v>14011612</v>
      </c>
      <c r="V39" s="22">
        <f t="shared" si="49"/>
        <v>3746026</v>
      </c>
      <c r="W39" s="22">
        <f t="shared" si="49"/>
        <v>17757638</v>
      </c>
      <c r="X39" s="22">
        <f t="shared" si="49"/>
        <v>0</v>
      </c>
      <c r="Y39" s="22">
        <f t="shared" si="49"/>
        <v>0</v>
      </c>
      <c r="Z39" s="22">
        <f t="shared" si="49"/>
        <v>14011612</v>
      </c>
      <c r="AA39" s="22">
        <f t="shared" si="49"/>
        <v>3746026</v>
      </c>
      <c r="AB39" s="22">
        <f t="shared" si="49"/>
        <v>17757638</v>
      </c>
    </row>
    <row r="40" spans="1:28" x14ac:dyDescent="0.2">
      <c r="A40" s="23" t="s">
        <v>13</v>
      </c>
      <c r="B40" s="24">
        <f>SUM(B41:B43)</f>
        <v>2000000</v>
      </c>
      <c r="C40" s="24">
        <f>SUM(C41:C43)</f>
        <v>0</v>
      </c>
      <c r="D40" s="24">
        <f>SUM(D41:D43)</f>
        <v>2000000</v>
      </c>
      <c r="E40" s="24">
        <f t="shared" ref="E40:N40" si="50">SUM(E41:E43)</f>
        <v>0</v>
      </c>
      <c r="F40" s="24">
        <f t="shared" si="50"/>
        <v>0</v>
      </c>
      <c r="G40" s="24">
        <f t="shared" si="50"/>
        <v>2000000</v>
      </c>
      <c r="H40" s="24">
        <f t="shared" si="50"/>
        <v>0</v>
      </c>
      <c r="I40" s="24">
        <f t="shared" si="50"/>
        <v>2000000</v>
      </c>
      <c r="J40" s="24">
        <f t="shared" si="50"/>
        <v>0</v>
      </c>
      <c r="K40" s="24">
        <f t="shared" si="50"/>
        <v>0</v>
      </c>
      <c r="L40" s="24">
        <f t="shared" si="50"/>
        <v>2000000</v>
      </c>
      <c r="M40" s="24">
        <f t="shared" si="50"/>
        <v>0</v>
      </c>
      <c r="N40" s="24">
        <f t="shared" si="50"/>
        <v>2000000</v>
      </c>
      <c r="O40" s="25" t="s">
        <v>17</v>
      </c>
      <c r="P40" s="26">
        <f>SUM(P41:P43)</f>
        <v>2097231</v>
      </c>
      <c r="Q40" s="26">
        <f>SUM(Q41:Q43)</f>
        <v>0</v>
      </c>
      <c r="R40" s="26">
        <f>SUM(R41:R43)</f>
        <v>2097231</v>
      </c>
      <c r="S40" s="26">
        <f t="shared" ref="S40:AB40" si="51">SUM(S41:S43)</f>
        <v>0</v>
      </c>
      <c r="T40" s="26">
        <f t="shared" si="51"/>
        <v>0</v>
      </c>
      <c r="U40" s="26">
        <f t="shared" si="51"/>
        <v>2097231</v>
      </c>
      <c r="V40" s="26">
        <f t="shared" si="51"/>
        <v>0</v>
      </c>
      <c r="W40" s="26">
        <f t="shared" si="51"/>
        <v>2097231</v>
      </c>
      <c r="X40" s="26">
        <f t="shared" si="51"/>
        <v>0</v>
      </c>
      <c r="Y40" s="26">
        <f t="shared" si="51"/>
        <v>0</v>
      </c>
      <c r="Z40" s="26">
        <f t="shared" si="51"/>
        <v>2097231</v>
      </c>
      <c r="AA40" s="26">
        <f t="shared" si="51"/>
        <v>0</v>
      </c>
      <c r="AB40" s="26">
        <f t="shared" si="51"/>
        <v>2097231</v>
      </c>
    </row>
    <row r="41" spans="1:28" ht="12.75" customHeight="1" x14ac:dyDescent="0.2">
      <c r="A41" s="27" t="s">
        <v>51</v>
      </c>
      <c r="B41" s="12">
        <v>2000000</v>
      </c>
      <c r="C41" s="12"/>
      <c r="D41" s="12">
        <f>SUM(B41:C41)</f>
        <v>2000000</v>
      </c>
      <c r="E41" s="35"/>
      <c r="F41" s="12"/>
      <c r="G41" s="33">
        <f t="shared" ref="G41" si="52">+B41+E41</f>
        <v>2000000</v>
      </c>
      <c r="H41" s="33">
        <f t="shared" ref="H41" si="53">+C41+F41</f>
        <v>0</v>
      </c>
      <c r="I41" s="33">
        <f t="shared" ref="I41" si="54">+G41+H41</f>
        <v>2000000</v>
      </c>
      <c r="J41" s="12"/>
      <c r="K41" s="12"/>
      <c r="L41" s="33">
        <f t="shared" ref="L41" si="55">+G41+J41</f>
        <v>2000000</v>
      </c>
      <c r="M41" s="33">
        <f t="shared" ref="M41" si="56">+H41+K41</f>
        <v>0</v>
      </c>
      <c r="N41" s="33">
        <f t="shared" ref="N41" si="57">+L41+M41</f>
        <v>2000000</v>
      </c>
      <c r="O41" s="27" t="s">
        <v>52</v>
      </c>
      <c r="P41" s="12">
        <v>2000000</v>
      </c>
      <c r="Q41" s="11"/>
      <c r="R41" s="12">
        <f>SUM(P41:Q41)</f>
        <v>2000000</v>
      </c>
      <c r="S41" s="10"/>
      <c r="T41" s="10"/>
      <c r="U41" s="12">
        <f t="shared" ref="U41" si="58">+P41+S41</f>
        <v>2000000</v>
      </c>
      <c r="V41" s="12">
        <f t="shared" ref="V41" si="59">+Q41+T41</f>
        <v>0</v>
      </c>
      <c r="W41" s="12">
        <f t="shared" ref="W41" si="60">+U41+V41</f>
        <v>2000000</v>
      </c>
      <c r="X41" s="12"/>
      <c r="Y41" s="12"/>
      <c r="Z41" s="33">
        <f t="shared" ref="Z41" si="61">+U41+X41</f>
        <v>2000000</v>
      </c>
      <c r="AA41" s="33">
        <f t="shared" ref="AA41" si="62">+V41+Y41</f>
        <v>0</v>
      </c>
      <c r="AB41" s="33">
        <f t="shared" ref="AB41" si="63">+Z41+AA41</f>
        <v>2000000</v>
      </c>
    </row>
    <row r="42" spans="1:28" ht="12.75" customHeight="1" x14ac:dyDescent="0.2">
      <c r="A42" s="30" t="s">
        <v>50</v>
      </c>
      <c r="B42" s="12"/>
      <c r="C42" s="11"/>
      <c r="D42" s="12"/>
      <c r="E42" s="35"/>
      <c r="F42" s="12"/>
      <c r="G42" s="33">
        <f t="shared" ref="G42:G43" si="64">+B42+E42</f>
        <v>0</v>
      </c>
      <c r="H42" s="33">
        <f t="shared" ref="H42:H43" si="65">+C42+F42</f>
        <v>0</v>
      </c>
      <c r="I42" s="33">
        <f t="shared" ref="I42:I43" si="66">+G42+H42</f>
        <v>0</v>
      </c>
      <c r="J42" s="33"/>
      <c r="K42" s="33"/>
      <c r="L42" s="33">
        <f t="shared" ref="L42:L43" si="67">+G42+J42</f>
        <v>0</v>
      </c>
      <c r="M42" s="33">
        <f t="shared" ref="M42:M43" si="68">+H42+K42</f>
        <v>0</v>
      </c>
      <c r="N42" s="33">
        <f t="shared" ref="N42:N43" si="69">+L42+M42</f>
        <v>0</v>
      </c>
      <c r="O42" s="30" t="s">
        <v>50</v>
      </c>
      <c r="P42" s="36">
        <v>97231</v>
      </c>
      <c r="Q42" s="32"/>
      <c r="R42" s="36">
        <f>SUM(P42:Q42)</f>
        <v>97231</v>
      </c>
      <c r="S42" s="12"/>
      <c r="T42" s="10"/>
      <c r="U42" s="12">
        <f t="shared" ref="U42" si="70">+P42+S42</f>
        <v>97231</v>
      </c>
      <c r="V42" s="12">
        <f t="shared" ref="V42" si="71">+Q42+T42</f>
        <v>0</v>
      </c>
      <c r="W42" s="12">
        <f t="shared" ref="W42" si="72">+U42+V42</f>
        <v>97231</v>
      </c>
      <c r="X42" s="33"/>
      <c r="Y42" s="33"/>
      <c r="Z42" s="33">
        <f t="shared" ref="Z42:Z43" si="73">+U42+X42</f>
        <v>97231</v>
      </c>
      <c r="AA42" s="33">
        <f t="shared" ref="AA42:AA43" si="74">+V42+Y42</f>
        <v>0</v>
      </c>
      <c r="AB42" s="33">
        <f t="shared" ref="AB42:AB43" si="75">+Z42+AA42</f>
        <v>97231</v>
      </c>
    </row>
    <row r="43" spans="1:28" ht="25.5" x14ac:dyDescent="0.2">
      <c r="A43" s="27" t="s">
        <v>47</v>
      </c>
      <c r="B43" s="28"/>
      <c r="C43" s="29"/>
      <c r="D43" s="12">
        <f>SUM(B43:C43)</f>
        <v>0</v>
      </c>
      <c r="E43" s="12"/>
      <c r="F43" s="12"/>
      <c r="G43" s="33">
        <f t="shared" si="64"/>
        <v>0</v>
      </c>
      <c r="H43" s="33">
        <f t="shared" si="65"/>
        <v>0</v>
      </c>
      <c r="I43" s="33">
        <f t="shared" si="66"/>
        <v>0</v>
      </c>
      <c r="J43" s="33"/>
      <c r="K43" s="33"/>
      <c r="L43" s="33">
        <f t="shared" si="67"/>
        <v>0</v>
      </c>
      <c r="M43" s="33">
        <f t="shared" si="68"/>
        <v>0</v>
      </c>
      <c r="N43" s="33">
        <f t="shared" si="69"/>
        <v>0</v>
      </c>
      <c r="O43" s="30"/>
      <c r="P43" s="31"/>
      <c r="Q43" s="37"/>
      <c r="R43" s="31"/>
      <c r="S43" s="10"/>
      <c r="T43" s="10"/>
      <c r="U43" s="10"/>
      <c r="V43" s="10"/>
      <c r="W43" s="10"/>
      <c r="X43" s="33"/>
      <c r="Y43" s="33"/>
      <c r="Z43" s="33">
        <f t="shared" si="73"/>
        <v>0</v>
      </c>
      <c r="AA43" s="33">
        <f t="shared" si="74"/>
        <v>0</v>
      </c>
      <c r="AB43" s="33">
        <f t="shared" si="75"/>
        <v>0</v>
      </c>
    </row>
    <row r="44" spans="1:28" x14ac:dyDescent="0.2">
      <c r="A44" s="21" t="s">
        <v>14</v>
      </c>
      <c r="B44" s="22">
        <f>SUM(B39,B40)</f>
        <v>16354379</v>
      </c>
      <c r="C44" s="22">
        <f>SUM(C39,C40)</f>
        <v>136950</v>
      </c>
      <c r="D44" s="22">
        <f>SUM(D39,D40)</f>
        <v>16491329</v>
      </c>
      <c r="E44" s="22">
        <f t="shared" ref="E44:N44" si="76">SUM(E39,E40)</f>
        <v>0</v>
      </c>
      <c r="F44" s="22">
        <f t="shared" si="76"/>
        <v>0</v>
      </c>
      <c r="G44" s="22">
        <f t="shared" si="76"/>
        <v>16354379</v>
      </c>
      <c r="H44" s="22">
        <f t="shared" si="76"/>
        <v>136950</v>
      </c>
      <c r="I44" s="22">
        <f t="shared" si="76"/>
        <v>16491329</v>
      </c>
      <c r="J44" s="22">
        <f t="shared" si="76"/>
        <v>0</v>
      </c>
      <c r="K44" s="22">
        <f t="shared" si="76"/>
        <v>0</v>
      </c>
      <c r="L44" s="22">
        <f t="shared" si="76"/>
        <v>16354379</v>
      </c>
      <c r="M44" s="22">
        <f t="shared" si="76"/>
        <v>136950</v>
      </c>
      <c r="N44" s="22">
        <f t="shared" si="76"/>
        <v>16491329</v>
      </c>
      <c r="O44" s="21" t="s">
        <v>16</v>
      </c>
      <c r="P44" s="20">
        <f>SUM(P39,P40)</f>
        <v>16108843</v>
      </c>
      <c r="Q44" s="20">
        <f>SUM(Q39,Q40)</f>
        <v>3746026</v>
      </c>
      <c r="R44" s="20">
        <f>SUM(R39,R40)</f>
        <v>19854869</v>
      </c>
      <c r="S44" s="20">
        <f t="shared" ref="S44:AB44" si="77">SUM(S39,S40)</f>
        <v>0</v>
      </c>
      <c r="T44" s="20">
        <f t="shared" si="77"/>
        <v>0</v>
      </c>
      <c r="U44" s="20">
        <f t="shared" si="77"/>
        <v>16108843</v>
      </c>
      <c r="V44" s="20">
        <f t="shared" si="77"/>
        <v>3746026</v>
      </c>
      <c r="W44" s="20">
        <f t="shared" si="77"/>
        <v>19854869</v>
      </c>
      <c r="X44" s="22">
        <f t="shared" si="77"/>
        <v>0</v>
      </c>
      <c r="Y44" s="22">
        <f t="shared" si="77"/>
        <v>0</v>
      </c>
      <c r="Z44" s="22">
        <f t="shared" si="77"/>
        <v>16108843</v>
      </c>
      <c r="AA44" s="22">
        <f t="shared" si="77"/>
        <v>3746026</v>
      </c>
      <c r="AB44" s="22">
        <f t="shared" si="77"/>
        <v>19854869</v>
      </c>
    </row>
    <row r="46" spans="1:28" x14ac:dyDescent="0.2">
      <c r="O46" s="44" t="s">
        <v>8</v>
      </c>
      <c r="P46" s="44"/>
      <c r="Q46" s="44"/>
      <c r="R46" s="2">
        <f>SUM(D44-R44)</f>
        <v>-3363540</v>
      </c>
      <c r="W46" s="11">
        <f>+I44-W44</f>
        <v>-3363540</v>
      </c>
      <c r="AB46" s="11">
        <f>+N44-AB44</f>
        <v>-3363540</v>
      </c>
    </row>
  </sheetData>
  <mergeCells count="40">
    <mergeCell ref="X4:Y4"/>
    <mergeCell ref="Z4:AB4"/>
    <mergeCell ref="X5:X6"/>
    <mergeCell ref="Y5:Y6"/>
    <mergeCell ref="Z5:Z6"/>
    <mergeCell ref="AA5:AA6"/>
    <mergeCell ref="AB5:AB6"/>
    <mergeCell ref="A2:R2"/>
    <mergeCell ref="A4:A6"/>
    <mergeCell ref="O4:O6"/>
    <mergeCell ref="F5:F6"/>
    <mergeCell ref="E4:F4"/>
    <mergeCell ref="G4:I4"/>
    <mergeCell ref="J4:K4"/>
    <mergeCell ref="L4:N4"/>
    <mergeCell ref="J5:J6"/>
    <mergeCell ref="K5:K6"/>
    <mergeCell ref="L5:L6"/>
    <mergeCell ref="M5:M6"/>
    <mergeCell ref="N5:N6"/>
    <mergeCell ref="O46:Q46"/>
    <mergeCell ref="B4:D4"/>
    <mergeCell ref="B5:B6"/>
    <mergeCell ref="C5:C6"/>
    <mergeCell ref="D5:D6"/>
    <mergeCell ref="G5:G6"/>
    <mergeCell ref="H5:H6"/>
    <mergeCell ref="I5:I6"/>
    <mergeCell ref="E5:E6"/>
    <mergeCell ref="P4:R4"/>
    <mergeCell ref="P5:P6"/>
    <mergeCell ref="Q5:Q6"/>
    <mergeCell ref="R5:R6"/>
    <mergeCell ref="S4:T4"/>
    <mergeCell ref="U4:W4"/>
    <mergeCell ref="S5:S6"/>
    <mergeCell ref="T5:T6"/>
    <mergeCell ref="U5:U6"/>
    <mergeCell ref="V5:V6"/>
    <mergeCell ref="W5:W6"/>
  </mergeCells>
  <phoneticPr fontId="0" type="noConversion"/>
  <printOptions horizontalCentered="1"/>
  <pageMargins left="0.59055118110236227" right="0.59055118110236227" top="0.59055118110236227" bottom="0" header="0.51181102362204722" footer="0.23622047244094491"/>
  <pageSetup paperSize="8" orientation="landscape" verticalDpi="72" r:id="rId1"/>
  <headerFooter alignWithMargins="0">
    <oddFooter xml:space="preserve">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CF62E5-8B33-4199-81AA-1E827D02A1B3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7CA8AE-CC4C-49F9-AD85-198FE965BC3F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 Ph12</cp:lastModifiedBy>
  <cp:lastPrinted>2026-01-26T13:16:05Z</cp:lastPrinted>
  <dcterms:created xsi:type="dcterms:W3CDTF">1997-01-17T14:02:09Z</dcterms:created>
  <dcterms:modified xsi:type="dcterms:W3CDTF">2026-01-30T08:39:39Z</dcterms:modified>
</cp:coreProperties>
</file>